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2"/>
  </bookViews>
  <sheets>
    <sheet name="2019年一般公共预算收入执行表" sheetId="51" r:id="rId1"/>
    <sheet name="2019年一般公共预算支出执行表" sheetId="50" r:id="rId2"/>
    <sheet name="2019年一般公共预算收支平衡表" sheetId="49" r:id="rId3"/>
    <sheet name="全市基本支出" sheetId="81" r:id="rId4"/>
    <sheet name="全市公共预算结转" sheetId="82" r:id="rId5"/>
    <sheet name="2019年市本级一般公共预算收入执行表" sheetId="48" r:id="rId6"/>
    <sheet name="2019年市本级一般公共预算支出执行表" sheetId="47" r:id="rId7"/>
    <sheet name="2019年市本级一般公共预算收支执行平衡表" sheetId="46" r:id="rId8"/>
    <sheet name="一般公共预算经济分类" sheetId="54" r:id="rId9"/>
    <sheet name="上级对我市补助" sheetId="52" r:id="rId10"/>
    <sheet name="对下补助" sheetId="55" r:id="rId11"/>
    <sheet name="对下补助分乡镇" sheetId="83" r:id="rId12"/>
    <sheet name="基本建设" sheetId="45" r:id="rId13"/>
    <sheet name="一般债务余额" sheetId="60" r:id="rId14"/>
    <sheet name="一般债务分地区" sheetId="59" r:id="rId15"/>
    <sheet name="全市基金收入执行表" sheetId="58" r:id="rId16"/>
    <sheet name="全市基金支出执行表" sheetId="57" r:id="rId17"/>
    <sheet name="全市基金收支平衡表" sheetId="65" r:id="rId18"/>
    <sheet name="全市基金结转表" sheetId="84" r:id="rId19"/>
    <sheet name="市本级基金收入表" sheetId="64" r:id="rId20"/>
    <sheet name="市本级基金支出" sheetId="63" r:id="rId21"/>
    <sheet name="市本级基金平衡表" sheetId="62" r:id="rId22"/>
    <sheet name="上级补助" sheetId="66" r:id="rId23"/>
    <sheet name="基金对下补助" sheetId="67" r:id="rId24"/>
    <sheet name="专项债务余额" sheetId="61" r:id="rId25"/>
    <sheet name="专项债务分地区" sheetId="70" r:id="rId26"/>
    <sheet name="国有资本收入" sheetId="69" r:id="rId27"/>
    <sheet name="国有资本支出" sheetId="73" r:id="rId28"/>
    <sheet name="本级国有资本收入" sheetId="77" r:id="rId29"/>
    <sheet name="本级国有资本支出" sheetId="78" r:id="rId30"/>
    <sheet name="社保基金收入" sheetId="72" r:id="rId31"/>
    <sheet name="社保基金支出" sheetId="71" r:id="rId32"/>
    <sheet name="本级社保基金收入" sheetId="79" r:id="rId33"/>
    <sheet name="本级社保基金支出" sheetId="80" r:id="rId34"/>
    <sheet name="债务余额" sheetId="76" r:id="rId35"/>
    <sheet name="债务余额分地区" sheetId="75" r:id="rId36"/>
  </sheets>
  <externalReferences>
    <externalReference r:id="rId37"/>
    <externalReference r:id="rId38"/>
  </externalReferences>
  <definedNames>
    <definedName name="_xlnm._FilterDatabase" localSheetId="6" hidden="1">'2019年市本级一般公共预算支出执行表'!$A$4:$G$1343</definedName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<sst xmlns="http://schemas.openxmlformats.org/spreadsheetml/2006/main" count="2758" uniqueCount="1758">
  <si>
    <t>2019年什邡市地方一般公共预算收入执行情况表</t>
  </si>
  <si>
    <t>单位：万元</t>
  </si>
  <si>
    <t>预算科目</t>
  </si>
  <si>
    <t>年初预算数</t>
  </si>
  <si>
    <t>调整预算数</t>
  </si>
  <si>
    <t>决算数</t>
  </si>
  <si>
    <t>累计占预算%</t>
  </si>
  <si>
    <t>为上年决算的%</t>
  </si>
  <si>
    <t>税收收入小计</t>
  </si>
  <si>
    <t>一、增值税</t>
  </si>
  <si>
    <t>二、营业税</t>
  </si>
  <si>
    <t>三、企业所得税</t>
  </si>
  <si>
    <t>四、企业所得税退税</t>
  </si>
  <si>
    <t>五、个人所得税</t>
  </si>
  <si>
    <t>六、资源税</t>
  </si>
  <si>
    <t>七、城市维护建设税</t>
  </si>
  <si>
    <t>八、房产税</t>
  </si>
  <si>
    <t>九、印花税</t>
  </si>
  <si>
    <t>十、城镇土地使用税</t>
  </si>
  <si>
    <t>十一、土地增值税</t>
  </si>
  <si>
    <t>十二、车船税</t>
  </si>
  <si>
    <t>十三、耕地占用税</t>
  </si>
  <si>
    <t>十四、契税</t>
  </si>
  <si>
    <t>十五、烟叶税</t>
  </si>
  <si>
    <t>十六、环境保护税</t>
  </si>
  <si>
    <t>十七、其他税收</t>
  </si>
  <si>
    <t>非税收入小计</t>
  </si>
  <si>
    <t>十七、专项收入</t>
  </si>
  <si>
    <t>十八、行政事业性收费收入</t>
  </si>
  <si>
    <t>十九、罚没收入</t>
  </si>
  <si>
    <t>二十、国有资本经营收入</t>
  </si>
  <si>
    <t>二十一、国有资源(资产)有偿使用收入</t>
  </si>
  <si>
    <t>二十一、捐赠收入</t>
  </si>
  <si>
    <t>二十二、政府住房基金收入</t>
  </si>
  <si>
    <t>二十三、其他收入</t>
  </si>
  <si>
    <t>一般公共预算收入合计</t>
  </si>
  <si>
    <t>2019年什邡市一般公共预算支出决算表</t>
  </si>
  <si>
    <t>为预算数的%</t>
  </si>
  <si>
    <t>为上年决算%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</si>
  <si>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</si>
  <si>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</si>
  <si>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</si>
  <si>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</si>
  <si>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</si>
  <si>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</si>
  <si>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</si>
  <si>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</si>
  <si>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</si>
  <si>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</si>
  <si>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</si>
  <si>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</si>
  <si>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</si>
  <si>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</si>
  <si>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</si>
  <si>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</si>
  <si>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</si>
  <si>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</si>
  <si>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</si>
  <si>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</si>
  <si>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</si>
  <si>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</si>
  <si>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</si>
  <si>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</si>
  <si>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</si>
  <si>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一般公共预算支出合计</t>
  </si>
  <si>
    <t>2019年什邡市一般公共预算收支执行平衡表</t>
  </si>
  <si>
    <t>收   入</t>
  </si>
  <si>
    <t>支   出</t>
  </si>
  <si>
    <t>地方一般公共预算收入</t>
  </si>
  <si>
    <t>一般公共预算支出</t>
  </si>
  <si>
    <t>转移性收入</t>
  </si>
  <si>
    <t>转移性支出</t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</si>
  <si>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上级补助收入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</si>
  <si>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上解上级支出</t>
    </r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</si>
  <si>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返还性收入</t>
    </r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</si>
  <si>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体制上解支出</t>
    </r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</si>
  <si>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一般性转移支付收入</t>
    </r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</si>
  <si>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专项上解支出</t>
    </r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</si>
  <si>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专项转移支付收入</t>
    </r>
  </si>
  <si>
    <t xml:space="preserve">  援助其他地区支出</t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</si>
  <si>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接受其他地区援助收入</t>
    </r>
  </si>
  <si>
    <t xml:space="preserve">  地方政府一般债务还本支出</t>
  </si>
  <si>
    <t xml:space="preserve">  地方政府一般债务收入</t>
  </si>
  <si>
    <t xml:space="preserve">  拨付债务转贷资金数</t>
  </si>
  <si>
    <t xml:space="preserve">  债务转贷收入</t>
  </si>
  <si>
    <t xml:space="preserve">  债务转贷资金结余</t>
  </si>
  <si>
    <t xml:space="preserve">  债务转贷资金上年结余</t>
  </si>
  <si>
    <t xml:space="preserve">  调出资金</t>
  </si>
  <si>
    <t xml:space="preserve">  上年结转收入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</si>
  <si>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补充预算稳定调节基金</t>
    </r>
  </si>
  <si>
    <t xml:space="preserve">  调入资金   </t>
  </si>
  <si>
    <t xml:space="preserve">    补充预算周转金</t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</si>
  <si>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其他调出资金</t>
    </r>
  </si>
  <si>
    <t xml:space="preserve">  年终结余</t>
  </si>
  <si>
    <t>收  入  总  计</t>
  </si>
  <si>
    <t>支  出  总  计</t>
  </si>
  <si>
    <t>2019年什邡市一般公共预算基本支出决算表</t>
  </si>
  <si>
    <t>预    算    科    目</t>
  </si>
  <si>
    <t>合计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</si>
  <si>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</si>
  <si>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</si>
  <si>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</si>
  <si>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</si>
  <si>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</si>
  <si>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</si>
  <si>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</si>
  <si>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</si>
  <si>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</si>
  <si>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</si>
  <si>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</si>
  <si>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</si>
  <si>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</si>
  <si>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</si>
  <si>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</si>
  <si>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</si>
  <si>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</si>
  <si>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</si>
  <si>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</si>
  <si>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</si>
  <si>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</si>
  <si>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</si>
  <si>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</si>
  <si>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</si>
  <si>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</si>
  <si>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</si>
  <si>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</si>
  <si>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</si>
  <si>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</si>
  <si>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</si>
  <si>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</si>
  <si>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</si>
  <si>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</si>
  <si>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</si>
  <si>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</si>
  <si>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</si>
  <si>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</si>
  <si>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</si>
  <si>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</si>
  <si>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</si>
  <si>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</si>
  <si>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</si>
  <si>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</si>
  <si>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</si>
  <si>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</si>
  <si>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</si>
  <si>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</si>
  <si>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</si>
  <si>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</si>
  <si>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</si>
  <si>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</si>
  <si>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</si>
  <si>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</si>
  <si>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</si>
  <si>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</si>
  <si>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</si>
  <si>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</si>
  <si>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</si>
  <si>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2019年什邡市一般公共预算结转情况表</t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</si>
  <si>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</si>
  <si>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</si>
  <si>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</si>
  <si>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</si>
  <si>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</si>
  <si>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</si>
  <si>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</si>
  <si>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</si>
  <si>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</si>
  <si>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</si>
  <si>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十二、资源勘探信息等支出</t>
  </si>
  <si>
    <t>十三、商业服务业等支出</t>
  </si>
  <si>
    <t>十四、金融支出</t>
  </si>
  <si>
    <t>十五、国土海洋气象等支出</t>
  </si>
  <si>
    <t>十六、住房保障支出</t>
  </si>
  <si>
    <t>十七、粮油物资储备支出</t>
  </si>
  <si>
    <t>十九、灾害防治及应急管理支出</t>
  </si>
  <si>
    <t>十八、其他支出</t>
  </si>
  <si>
    <t>2019年什邡市市本级地方一般公共预算收入执行情况表</t>
  </si>
  <si>
    <t>2019年什邡市一般公共预算支出执行表</t>
  </si>
  <si>
    <t>预算数的%</t>
  </si>
  <si>
    <t xml:space="preserve"> 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</si>
  <si>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</si>
  <si>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</si>
  <si>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</si>
  <si>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</si>
  <si>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</si>
  <si>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</si>
  <si>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</si>
  <si>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</si>
  <si>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</si>
  <si>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</si>
  <si>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</si>
  <si>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 政协事务</t>
  </si>
  <si>
    <t>政协会议</t>
  </si>
  <si>
    <t>委员视察</t>
  </si>
  <si>
    <t>参政议政</t>
  </si>
  <si>
    <t>其他政协事务支出</t>
  </si>
  <si>
    <t xml:space="preserve">  政府办公厅(室)及相关机构事务</t>
  </si>
  <si>
    <t>专项服务</t>
  </si>
  <si>
    <t>专项业务活动</t>
  </si>
  <si>
    <t>政务公开审批</t>
  </si>
  <si>
    <t>信访事务</t>
  </si>
  <si>
    <t>参事事务</t>
  </si>
  <si>
    <t>其他政府办公厅（室）及相关机构事务支出</t>
  </si>
  <si>
    <t xml:space="preserve"> 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</si>
  <si>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</si>
  <si>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</si>
  <si>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</si>
  <si>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</si>
  <si>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</si>
  <si>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应对气候变化管理事务</t>
  </si>
  <si>
    <t>其他发展与改革事务支出</t>
  </si>
  <si>
    <t xml:space="preserve"> 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</si>
  <si>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</si>
  <si>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</si>
  <si>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</si>
  <si>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</si>
  <si>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</si>
  <si>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</si>
  <si>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</si>
  <si>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</si>
  <si>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</si>
  <si>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</si>
  <si>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</si>
  <si>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</si>
  <si>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</si>
  <si>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 税收事务</t>
  </si>
  <si>
    <t>税务办案</t>
  </si>
  <si>
    <t>税务登记证及发票管理</t>
  </si>
  <si>
    <t>代扣代收代征税款手续费</t>
  </si>
  <si>
    <t>税务宣传</t>
  </si>
  <si>
    <t>协税护税</t>
  </si>
  <si>
    <t>其他税收事务支出</t>
  </si>
  <si>
    <t xml:space="preserve">  审计事务</t>
  </si>
  <si>
    <t>审计业务</t>
  </si>
  <si>
    <t>审计管理</t>
  </si>
  <si>
    <t>其他审计事务支出</t>
  </si>
  <si>
    <t xml:space="preserve">  海关事务</t>
  </si>
  <si>
    <t>缉私办案</t>
  </si>
  <si>
    <t>口岸管理</t>
  </si>
  <si>
    <t>海关关务</t>
  </si>
  <si>
    <t>关税征管</t>
  </si>
  <si>
    <t>检验检疫</t>
  </si>
  <si>
    <t>其他海关事务支出</t>
  </si>
  <si>
    <t xml:space="preserve">  人力资源事务</t>
  </si>
  <si>
    <t>政府特殊津贴</t>
  </si>
  <si>
    <t>资助留学回国人员</t>
  </si>
  <si>
    <t>博士后日常经费</t>
  </si>
  <si>
    <t>引进人才费用</t>
  </si>
  <si>
    <t>其他人力资源事务支出</t>
  </si>
  <si>
    <t xml:space="preserve">  纪检监察事务</t>
  </si>
  <si>
    <t>大案要案查处</t>
  </si>
  <si>
    <t>派驻派出机构</t>
  </si>
  <si>
    <t>中央巡视</t>
  </si>
  <si>
    <t>其他纪检监察事务支出</t>
  </si>
  <si>
    <t xml:space="preserve"> 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</si>
  <si>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</si>
  <si>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</si>
  <si>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</si>
  <si>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</si>
  <si>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</si>
  <si>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</si>
  <si>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 知识产权事务</t>
  </si>
  <si>
    <t>专利审批</t>
  </si>
  <si>
    <t>国家知识产权战略</t>
  </si>
  <si>
    <t>专利试点和产业化推进</t>
  </si>
  <si>
    <t>专利执法</t>
  </si>
  <si>
    <t>国际组织专项活动</t>
  </si>
  <si>
    <t>知识产权宏观管理</t>
  </si>
  <si>
    <t>商标管理</t>
  </si>
  <si>
    <t>原产地地理标志管理</t>
  </si>
  <si>
    <t>其他知识产权事务支出</t>
  </si>
  <si>
    <t xml:space="preserve">  民族事务</t>
  </si>
  <si>
    <t>民族工作专项</t>
  </si>
  <si>
    <t>其他民族事务支出</t>
  </si>
  <si>
    <t xml:space="preserve">  港澳台侨事务</t>
  </si>
  <si>
    <t>港澳事务</t>
  </si>
  <si>
    <t>台湾事务</t>
  </si>
  <si>
    <t>其他港澳台侨事务支出</t>
  </si>
  <si>
    <t xml:space="preserve">  档案事务</t>
  </si>
  <si>
    <t>档案馆</t>
  </si>
  <si>
    <t>其他档案事务支出</t>
  </si>
  <si>
    <t xml:space="preserve">  民主党派及工商联事务</t>
  </si>
  <si>
    <t>其他民主党派及工商联事务支出</t>
  </si>
  <si>
    <t xml:space="preserve">  群众团体事务</t>
  </si>
  <si>
    <t>工会事务</t>
  </si>
  <si>
    <t>其他群众团体事务支出</t>
  </si>
  <si>
    <t xml:space="preserve">  党委办公厅（室）及相关机构事务</t>
  </si>
  <si>
    <t>专项业务</t>
  </si>
  <si>
    <t>其他党委办公厅（室）及相关机构事务支出</t>
  </si>
  <si>
    <t xml:space="preserve">  组织事务</t>
  </si>
  <si>
    <t>公务员事务</t>
  </si>
  <si>
    <t>其他组织事务支出</t>
  </si>
  <si>
    <t xml:space="preserve">  宣传事务</t>
  </si>
  <si>
    <t>其他宣传事务支出</t>
  </si>
  <si>
    <t xml:space="preserve">  统战事务</t>
  </si>
  <si>
    <t>宗教事务</t>
  </si>
  <si>
    <t>华侨事务</t>
  </si>
  <si>
    <t>其他统战事务支出</t>
  </si>
  <si>
    <t xml:space="preserve">  对外联络事务</t>
  </si>
  <si>
    <t>其他对外联络事务支出</t>
  </si>
  <si>
    <t xml:space="preserve">  其他共产党事务支出</t>
  </si>
  <si>
    <t>其他共产党事务支出</t>
  </si>
  <si>
    <t xml:space="preserve">  网信事务</t>
  </si>
  <si>
    <t>其他网信事务支出</t>
  </si>
  <si>
    <t>市场监督管理事务</t>
  </si>
  <si>
    <t>市场监督管理专项</t>
  </si>
  <si>
    <t>市场监督执法</t>
  </si>
  <si>
    <t>消费者权益保护</t>
  </si>
  <si>
    <t>价格监督检查</t>
  </si>
  <si>
    <t>市场监督管理技术支持</t>
  </si>
  <si>
    <t>认证认可监督管理</t>
  </si>
  <si>
    <t>标准化管理</t>
  </si>
  <si>
    <t>药品事务</t>
  </si>
  <si>
    <t>医疗器械事务</t>
  </si>
  <si>
    <t>化妆品事务</t>
  </si>
  <si>
    <t>其他市场监督管理事务</t>
  </si>
  <si>
    <t xml:space="preserve">  其他一般公共服务支出</t>
  </si>
  <si>
    <t>国家赔偿费用支出</t>
  </si>
  <si>
    <t>其他一般公共服务支出</t>
  </si>
  <si>
    <t xml:space="preserve">  外交管理事务</t>
  </si>
  <si>
    <t xml:space="preserve">  驻外机构</t>
  </si>
  <si>
    <t xml:space="preserve">  对外援助</t>
  </si>
  <si>
    <t xml:space="preserve">  国际组织</t>
  </si>
  <si>
    <t xml:space="preserve">  对外合作与交流</t>
  </si>
  <si>
    <t xml:space="preserve">  对外宣传</t>
  </si>
  <si>
    <t xml:space="preserve">  边界勘界联检</t>
  </si>
  <si>
    <t xml:space="preserve">  国际发展合作</t>
  </si>
  <si>
    <t xml:space="preserve">  其他外交支出</t>
  </si>
  <si>
    <t xml:space="preserve">  现役部队</t>
  </si>
  <si>
    <t xml:space="preserve">  国防科研事业</t>
  </si>
  <si>
    <t xml:space="preserve">  专项工程</t>
  </si>
  <si>
    <t xml:space="preserve"> 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</si>
  <si>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</si>
  <si>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</si>
  <si>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</si>
  <si>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</si>
  <si>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</si>
  <si>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</si>
  <si>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</si>
  <si>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</si>
  <si>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</si>
  <si>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 其他国防支出</t>
  </si>
  <si>
    <t>其他国防支出</t>
  </si>
  <si>
    <t xml:space="preserve">  武装警察部队</t>
  </si>
  <si>
    <t>武装警察部队</t>
  </si>
  <si>
    <t>其他武装警察部队支出</t>
  </si>
  <si>
    <t xml:space="preserve">  公安</t>
  </si>
  <si>
    <t>执法办案</t>
  </si>
  <si>
    <t>特别业务</t>
  </si>
  <si>
    <t>其他公安支出</t>
  </si>
  <si>
    <t xml:space="preserve">  国家安全</t>
  </si>
  <si>
    <t>安全业务</t>
  </si>
  <si>
    <t>其他国家安全支出</t>
  </si>
  <si>
    <t xml:space="preserve">  检察</t>
  </si>
  <si>
    <t>“两房”建设</t>
  </si>
  <si>
    <t>检察监督</t>
  </si>
  <si>
    <t>其他检察支出</t>
  </si>
  <si>
    <t xml:space="preserve">  法院</t>
  </si>
  <si>
    <t>案件审判</t>
  </si>
  <si>
    <t>案件执行</t>
  </si>
  <si>
    <t>“两庭”建设</t>
  </si>
  <si>
    <t>其他法院支出</t>
  </si>
  <si>
    <t xml:space="preserve">  司法</t>
  </si>
  <si>
    <t>基层司法业务</t>
  </si>
  <si>
    <t>普法宣传</t>
  </si>
  <si>
    <t>律师公证管理</t>
  </si>
  <si>
    <t>法律援助</t>
  </si>
  <si>
    <t>国家统一法律职业资格考试</t>
  </si>
  <si>
    <t>仲裁</t>
  </si>
  <si>
    <t>社区矫正</t>
  </si>
  <si>
    <t>司法鉴定</t>
  </si>
  <si>
    <t>法制建设</t>
  </si>
  <si>
    <t>其他司法支出</t>
  </si>
  <si>
    <t xml:space="preserve">  监狱</t>
  </si>
  <si>
    <t>犯人生活</t>
  </si>
  <si>
    <t>犯人改造</t>
  </si>
  <si>
    <t>狱政设施建设</t>
  </si>
  <si>
    <t>其他监狱支出</t>
  </si>
  <si>
    <t xml:space="preserve"> 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</si>
  <si>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</si>
  <si>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</si>
  <si>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</si>
  <si>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</si>
  <si>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 国家保密</t>
  </si>
  <si>
    <t>保密技术</t>
  </si>
  <si>
    <t>保密管理</t>
  </si>
  <si>
    <t>其他国家保密支出</t>
  </si>
  <si>
    <t xml:space="preserve">  缉私警察</t>
  </si>
  <si>
    <t>缉私业务</t>
  </si>
  <si>
    <t>其他缉私警察支出</t>
  </si>
  <si>
    <t xml:space="preserve">  其他公共安全支出</t>
  </si>
  <si>
    <t>其他公安安全支出</t>
  </si>
  <si>
    <t xml:space="preserve">  教育管理事务</t>
  </si>
  <si>
    <t>其他教育管理事务支出</t>
  </si>
  <si>
    <t xml:space="preserve">  普通教育</t>
  </si>
  <si>
    <t>学前教育</t>
  </si>
  <si>
    <t>小学教育</t>
  </si>
  <si>
    <t>初中教育</t>
  </si>
  <si>
    <t>高中教育</t>
  </si>
  <si>
    <t>高等教育</t>
  </si>
  <si>
    <t>化解农村义务教育债务支出</t>
  </si>
  <si>
    <t>化解普通高中债务支出</t>
  </si>
  <si>
    <t>其他普通教育支出</t>
  </si>
  <si>
    <t xml:space="preserve">  职业教育</t>
  </si>
  <si>
    <t>初等职业教育</t>
  </si>
  <si>
    <t>中专教育</t>
  </si>
  <si>
    <t>技校教育</t>
  </si>
  <si>
    <t>职业高中教育</t>
  </si>
  <si>
    <t>高等职业教育</t>
  </si>
  <si>
    <t>其他职业教育支出</t>
  </si>
  <si>
    <t xml:space="preserve"> 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</si>
  <si>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</si>
  <si>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</si>
  <si>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</si>
  <si>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</si>
  <si>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</si>
  <si>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 广播电视教育</t>
  </si>
  <si>
    <t>广播电视学校</t>
  </si>
  <si>
    <t>教育电视台</t>
  </si>
  <si>
    <t>其他广播电视教育支出</t>
  </si>
  <si>
    <t xml:space="preserve">  留学教育</t>
  </si>
  <si>
    <t>出国留学教育</t>
  </si>
  <si>
    <t>来华留学教育</t>
  </si>
  <si>
    <t>其他留学教育支出</t>
  </si>
  <si>
    <t xml:space="preserve">  特殊教育</t>
  </si>
  <si>
    <t>特殊学校教育</t>
  </si>
  <si>
    <t>工读学校教育</t>
  </si>
  <si>
    <t>其他特殊教育支出</t>
  </si>
  <si>
    <t xml:space="preserve"> 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</si>
  <si>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</si>
  <si>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</si>
  <si>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</si>
  <si>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</si>
  <si>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</si>
  <si>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</si>
  <si>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</si>
  <si>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</si>
  <si>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</si>
  <si>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</si>
  <si>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</si>
  <si>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</si>
  <si>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 其他教育支出</t>
  </si>
  <si>
    <t>其他教育支出</t>
  </si>
  <si>
    <t xml:space="preserve">  科学技术管理事务</t>
  </si>
  <si>
    <t>其他科学技术管理事务支出</t>
  </si>
  <si>
    <t xml:space="preserve">  基础研究</t>
  </si>
  <si>
    <t>机构运行</t>
  </si>
  <si>
    <t>重点基础研究规划</t>
  </si>
  <si>
    <t>自然科学基金</t>
  </si>
  <si>
    <t>重点实验室及相关设施</t>
  </si>
  <si>
    <t>重大科学工程</t>
  </si>
  <si>
    <t>专项基础科研</t>
  </si>
  <si>
    <t>专项技术基础</t>
  </si>
  <si>
    <t>其他基础研究支出</t>
  </si>
  <si>
    <t xml:space="preserve">  应用研究</t>
  </si>
  <si>
    <t>社会公益研究</t>
  </si>
  <si>
    <t>高技术研究</t>
  </si>
  <si>
    <t>专项科研试制</t>
  </si>
  <si>
    <t>其他应用研究支出</t>
  </si>
  <si>
    <t xml:space="preserve">  技术研究与开发</t>
  </si>
  <si>
    <t>应用技术研究与开发</t>
  </si>
  <si>
    <t>产业技术研究与开发</t>
  </si>
  <si>
    <t>科技成果转化与扩散</t>
  </si>
  <si>
    <t>其他技术研究与开发支出</t>
  </si>
  <si>
    <t xml:space="preserve">  科技条件与服务</t>
  </si>
  <si>
    <t>技术创新服务体系</t>
  </si>
  <si>
    <t>科技条件专项</t>
  </si>
  <si>
    <t>其他科技条件与服务支出</t>
  </si>
  <si>
    <t xml:space="preserve">  社会科学</t>
  </si>
  <si>
    <t>社会科学研究机构</t>
  </si>
  <si>
    <t>社会科学研究</t>
  </si>
  <si>
    <t>社科基金支出</t>
  </si>
  <si>
    <t>其他社会科学支出</t>
  </si>
  <si>
    <t xml:space="preserve"> 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</si>
  <si>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</si>
  <si>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</si>
  <si>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</si>
  <si>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</si>
  <si>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</si>
  <si>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 科技交流与合作</t>
  </si>
  <si>
    <t>国际交流与合作</t>
  </si>
  <si>
    <t>重大科技合作项目</t>
  </si>
  <si>
    <t>其他科技交流与合作支出</t>
  </si>
  <si>
    <t xml:space="preserve">  科技重大项目</t>
  </si>
  <si>
    <t>科技重大专项</t>
  </si>
  <si>
    <t>重点研发计划</t>
  </si>
  <si>
    <t xml:space="preserve">  其他科学技术支出</t>
  </si>
  <si>
    <t>科技奖励</t>
  </si>
  <si>
    <t>核应急</t>
  </si>
  <si>
    <t>转制科研机构</t>
  </si>
  <si>
    <t>其他科学技术支出</t>
  </si>
  <si>
    <t>七、文化旅游体育与传媒支出</t>
  </si>
  <si>
    <t xml:space="preserve"> 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</si>
  <si>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</si>
  <si>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</si>
  <si>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</si>
  <si>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</si>
  <si>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</si>
  <si>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</si>
  <si>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</si>
  <si>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</si>
  <si>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</si>
  <si>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</si>
  <si>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旅游业业务管理</t>
  </si>
  <si>
    <t>其他文化和旅游支出</t>
  </si>
  <si>
    <t xml:space="preserve">  文物</t>
  </si>
  <si>
    <t>文物保护</t>
  </si>
  <si>
    <t>博物馆</t>
  </si>
  <si>
    <t>历史名城与古迹</t>
  </si>
  <si>
    <t>其他文物支出</t>
  </si>
  <si>
    <t xml:space="preserve"> 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</si>
  <si>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</si>
  <si>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</si>
  <si>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</si>
  <si>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</si>
  <si>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</si>
  <si>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</si>
  <si>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</si>
  <si>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 新闻出版广播影视</t>
  </si>
  <si>
    <t>新闻通讯</t>
  </si>
  <si>
    <t>出版发行</t>
  </si>
  <si>
    <t>版权管理</t>
  </si>
  <si>
    <t>其他新闻出版广播影视支出</t>
  </si>
  <si>
    <t>广播电视</t>
  </si>
  <si>
    <t>广播</t>
  </si>
  <si>
    <t>电视</t>
  </si>
  <si>
    <t>其他广播电视支出</t>
  </si>
  <si>
    <t xml:space="preserve">  其他文化体育与传媒支出</t>
  </si>
  <si>
    <t>宣传文化发展专项支出</t>
  </si>
  <si>
    <t>文化产业发展专项支出</t>
  </si>
  <si>
    <t>其他文化体育与传媒支出</t>
  </si>
  <si>
    <t xml:space="preserve"> 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</si>
  <si>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</si>
  <si>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</si>
  <si>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</si>
  <si>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</si>
  <si>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</si>
  <si>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</si>
  <si>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</si>
  <si>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</si>
  <si>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其他人力资源和社会保障管理事务支出</t>
  </si>
  <si>
    <t xml:space="preserve">  民政管理事务</t>
  </si>
  <si>
    <t>民间组织管理</t>
  </si>
  <si>
    <t>行政区划和地名管理</t>
  </si>
  <si>
    <t>基层政权和社区建设</t>
  </si>
  <si>
    <t>其他民政管理事务支出</t>
  </si>
  <si>
    <t>用一般公共预算补充基金</t>
  </si>
  <si>
    <t xml:space="preserve">  行政事业单位离退休</t>
  </si>
  <si>
    <t>归口管理的行政单位离退休</t>
  </si>
  <si>
    <t>事业单位离退休</t>
  </si>
  <si>
    <t>离退休人员管理机构</t>
  </si>
  <si>
    <t>未归口管理的行政单位离退休</t>
  </si>
  <si>
    <t>机关事业单位基本养老保险缴费支出</t>
  </si>
  <si>
    <t>机关事业单位职业年金缴费支出</t>
  </si>
  <si>
    <t>对机关事业单位基本养老保险基金的补助</t>
  </si>
  <si>
    <t>其他行政事业单位离退休支出</t>
  </si>
  <si>
    <t xml:space="preserve">  企业改革补助</t>
  </si>
  <si>
    <t>企业关闭破产补助</t>
  </si>
  <si>
    <t>厂办大集体改革补助</t>
  </si>
  <si>
    <t>其他企业改革发展补助</t>
  </si>
  <si>
    <t xml:space="preserve"> 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</si>
  <si>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</si>
  <si>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</si>
  <si>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</si>
  <si>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</si>
  <si>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</si>
  <si>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</si>
  <si>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</si>
  <si>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求职创业补贴</t>
  </si>
  <si>
    <t>其他就业补助支出</t>
  </si>
  <si>
    <t xml:space="preserve"> 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</si>
  <si>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</si>
  <si>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</si>
  <si>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</si>
  <si>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</si>
  <si>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</si>
  <si>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</si>
  <si>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</si>
  <si>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</si>
  <si>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</si>
  <si>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</si>
  <si>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</si>
  <si>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</si>
  <si>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</si>
  <si>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</si>
  <si>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 社会福利</t>
  </si>
  <si>
    <t>儿童福利</t>
  </si>
  <si>
    <t>老年福利</t>
  </si>
  <si>
    <t>假肢矫形</t>
  </si>
  <si>
    <t>殡葬</t>
  </si>
  <si>
    <t>社会福利事业单位</t>
  </si>
  <si>
    <t>其他社会福利支出</t>
  </si>
  <si>
    <t xml:space="preserve"> 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</si>
  <si>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</si>
  <si>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</si>
  <si>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</si>
  <si>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</si>
  <si>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</si>
  <si>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 红十字事业</t>
  </si>
  <si>
    <t>其他红十字事业支出</t>
  </si>
  <si>
    <t xml:space="preserve">  最低生活保障</t>
  </si>
  <si>
    <t>城市居民最低生活保障金支出</t>
  </si>
  <si>
    <t>农村最低生活保障金支出</t>
  </si>
  <si>
    <t xml:space="preserve">  临时救助</t>
  </si>
  <si>
    <t>临时救助支出</t>
  </si>
  <si>
    <t>流浪乞讨人员救助支出</t>
  </si>
  <si>
    <t xml:space="preserve">  特困人员供养</t>
  </si>
  <si>
    <t>城市特困人员救助供养支出</t>
  </si>
  <si>
    <t>农村特困人员救助供养支出</t>
  </si>
  <si>
    <t xml:space="preserve">  补充道路交通事故社会救助基金</t>
  </si>
  <si>
    <t>交强险增值税补助基金支出</t>
  </si>
  <si>
    <t>交强险罚款收入补助基金支出</t>
  </si>
  <si>
    <t xml:space="preserve">  其他生活救助</t>
  </si>
  <si>
    <t>其他城市生活救助</t>
  </si>
  <si>
    <t>其他农村生活救助</t>
  </si>
  <si>
    <t xml:space="preserve">  财政对基本养老保险基金的补助</t>
  </si>
  <si>
    <t>财政对企业职工基本养老保险基金的补助</t>
  </si>
  <si>
    <t>财政对城乡居民基本养老保险基金的补助</t>
  </si>
  <si>
    <t>财政对其他基本养老保险保险基金的补助</t>
  </si>
  <si>
    <t xml:space="preserve">  财政对其他社会保险基金的补助</t>
  </si>
  <si>
    <t>财政对失业保险基金的补助</t>
  </si>
  <si>
    <t>财政对工伤保险基金的补助</t>
  </si>
  <si>
    <t>财政对生育保险基金的补助</t>
  </si>
  <si>
    <t>财政对社会保险基金的补助</t>
  </si>
  <si>
    <t>退役军人管理事务</t>
  </si>
  <si>
    <t>拥军优属</t>
  </si>
  <si>
    <t>部队供应</t>
  </si>
  <si>
    <t>其他退役军人事务管理支出</t>
  </si>
  <si>
    <t xml:space="preserve">  其他社会保障和就业支出</t>
  </si>
  <si>
    <t>其他社会保障和就业支出</t>
  </si>
  <si>
    <t>九、卫生健康支出</t>
  </si>
  <si>
    <t>卫生健康管理事务</t>
  </si>
  <si>
    <t>其他卫生健康管理事务支出</t>
  </si>
  <si>
    <t xml:space="preserve">  公立医院</t>
  </si>
  <si>
    <t>综合医院</t>
  </si>
  <si>
    <t>中医（民族）医院</t>
  </si>
  <si>
    <t>传染病医院</t>
  </si>
  <si>
    <t>职业病防治医院</t>
  </si>
  <si>
    <t>精神病医院</t>
  </si>
  <si>
    <t>妇产医院</t>
  </si>
  <si>
    <t>儿童医院</t>
  </si>
  <si>
    <t>其他专科医院</t>
  </si>
  <si>
    <t>福利医院</t>
  </si>
  <si>
    <t>行业医院</t>
  </si>
  <si>
    <t>处理医疗欠费</t>
  </si>
  <si>
    <t>其他公立医院支出</t>
  </si>
  <si>
    <t xml:space="preserve">  基层医疗卫生机构</t>
  </si>
  <si>
    <t>城市社区卫生机构</t>
  </si>
  <si>
    <t>乡镇卫生院</t>
  </si>
  <si>
    <t>其他基层医疗卫生机构支出</t>
  </si>
  <si>
    <t xml:space="preserve"> 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</si>
  <si>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</si>
  <si>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</si>
  <si>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</si>
  <si>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</si>
  <si>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</si>
  <si>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</si>
  <si>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</si>
  <si>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</si>
  <si>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重大公共卫生专项</t>
  </si>
  <si>
    <t>突发公共卫生事件应急处理</t>
  </si>
  <si>
    <t>其他公共卫生支出</t>
  </si>
  <si>
    <t xml:space="preserve">  中医药</t>
  </si>
  <si>
    <t>中医（民族医）药专项</t>
  </si>
  <si>
    <t>其他中医药支出</t>
  </si>
  <si>
    <t xml:space="preserve">  计划生育事务</t>
  </si>
  <si>
    <t>计划生育机构</t>
  </si>
  <si>
    <t>计划生育服务</t>
  </si>
  <si>
    <t>其他计划生育事务支出</t>
  </si>
  <si>
    <t>行政事业单位医疗</t>
  </si>
  <si>
    <t>行政单位医疗</t>
  </si>
  <si>
    <t>事业单位医疗</t>
  </si>
  <si>
    <t>公务员医疗补助</t>
  </si>
  <si>
    <t>其他行政事业单位医疗支出</t>
  </si>
  <si>
    <t>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</si>
  <si>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</si>
  <si>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</si>
  <si>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</si>
  <si>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>医疗救助</t>
  </si>
  <si>
    <t>城乡医疗救助</t>
  </si>
  <si>
    <t>疾病应急救助</t>
  </si>
  <si>
    <t>其他医疗救助支出</t>
  </si>
  <si>
    <t>优抚对象医疗</t>
  </si>
  <si>
    <t>优抚对象医疗补助</t>
  </si>
  <si>
    <t>其他优抚对象医疗支出</t>
  </si>
  <si>
    <t>医疗保障管理事务</t>
  </si>
  <si>
    <t>医疗保障政策管理</t>
  </si>
  <si>
    <t>医疗保障经办事务</t>
  </si>
  <si>
    <t>其他医疗保障管理事务</t>
  </si>
  <si>
    <t>老龄卫生健康事务</t>
  </si>
  <si>
    <t xml:space="preserve">  其他卫生健康支出</t>
  </si>
  <si>
    <t>其他卫生健康支出</t>
  </si>
  <si>
    <t xml:space="preserve"> 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</si>
  <si>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</si>
  <si>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</si>
  <si>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</si>
  <si>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</si>
  <si>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其他环境保护管理事务支出</t>
  </si>
  <si>
    <t xml:space="preserve">  环境监测与监察</t>
  </si>
  <si>
    <t>建设项目环评审查与监督</t>
  </si>
  <si>
    <t>核与辐射安全监督</t>
  </si>
  <si>
    <t>其他环境监测与监察支出</t>
  </si>
  <si>
    <t xml:space="preserve"> 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</si>
  <si>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</si>
  <si>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</si>
  <si>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</si>
  <si>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</si>
  <si>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</si>
  <si>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</si>
  <si>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其他污染防治支出</t>
  </si>
  <si>
    <t xml:space="preserve">  自然生态保护</t>
  </si>
  <si>
    <t>生态保护</t>
  </si>
  <si>
    <t>农村环境保护</t>
  </si>
  <si>
    <t>自然保护区</t>
  </si>
  <si>
    <t>生物及物种资源保护</t>
  </si>
  <si>
    <t>其他自然生态保护支出</t>
  </si>
  <si>
    <t xml:space="preserve"> 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</si>
  <si>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</si>
  <si>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</si>
  <si>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</si>
  <si>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</si>
  <si>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</si>
  <si>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</si>
  <si>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 退耕还林</t>
  </si>
  <si>
    <t>退耕现金</t>
  </si>
  <si>
    <t>退耕还林粮食折现补贴</t>
  </si>
  <si>
    <t>退耕还林粮食费用补贴</t>
  </si>
  <si>
    <t>退耕还林工程建设</t>
  </si>
  <si>
    <t>其他退耕还林支出</t>
  </si>
  <si>
    <t xml:space="preserve">  风沙荒漠治理</t>
  </si>
  <si>
    <t>京津风沙源治理工程建设</t>
  </si>
  <si>
    <t>其他风沙荒漠治理支出</t>
  </si>
  <si>
    <t xml:space="preserve">  退牧还草</t>
  </si>
  <si>
    <t>退牧还草工程建设</t>
  </si>
  <si>
    <t>其他退牧还草支出</t>
  </si>
  <si>
    <t xml:space="preserve">  已垦草原退耕还草</t>
  </si>
  <si>
    <t>已垦草原退耕还草</t>
  </si>
  <si>
    <t xml:space="preserve">  能源节约利用</t>
  </si>
  <si>
    <t>能源节约利用</t>
  </si>
  <si>
    <t xml:space="preserve"> 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</si>
  <si>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</si>
  <si>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</si>
  <si>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</si>
  <si>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</si>
  <si>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</si>
  <si>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 可再生能源</t>
  </si>
  <si>
    <t>可再生能源</t>
  </si>
  <si>
    <t xml:space="preserve">  循环经济</t>
  </si>
  <si>
    <t>循环经济</t>
  </si>
  <si>
    <t xml:space="preserve"> 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</si>
  <si>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</si>
  <si>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</si>
  <si>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</si>
  <si>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</si>
  <si>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</si>
  <si>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</si>
  <si>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</si>
  <si>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</si>
  <si>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</si>
  <si>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 其他节能环保支出</t>
  </si>
  <si>
    <t>其他节能环保支出</t>
  </si>
  <si>
    <t xml:space="preserve"> 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</si>
  <si>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</si>
  <si>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</si>
  <si>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</si>
  <si>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</si>
  <si>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</si>
  <si>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</si>
  <si>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</si>
  <si>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 城乡社区规划与管理</t>
  </si>
  <si>
    <t>城乡社区规划与管理</t>
  </si>
  <si>
    <t xml:space="preserve">  城乡社区公共设施</t>
  </si>
  <si>
    <t>小城镇基础设施建设</t>
  </si>
  <si>
    <t>其他城乡社区公共设施支出</t>
  </si>
  <si>
    <t xml:space="preserve">  城乡社区环境卫生</t>
  </si>
  <si>
    <t>城乡社区环境卫生</t>
  </si>
  <si>
    <t xml:space="preserve">  建设市场管理与监督</t>
  </si>
  <si>
    <t>建设市场管理与监督</t>
  </si>
  <si>
    <t xml:space="preserve">  其他城乡社区事务支出</t>
  </si>
  <si>
    <t>其他城乡社区事务支出</t>
  </si>
  <si>
    <t xml:space="preserve">  农业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</si>
  <si>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</si>
  <si>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</si>
  <si>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</si>
  <si>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</si>
  <si>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</si>
  <si>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</si>
  <si>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农业行业业务管理</t>
  </si>
  <si>
    <t>对外交流与合作</t>
  </si>
  <si>
    <t>防灾救灾</t>
  </si>
  <si>
    <t>稳定农民收入补贴</t>
  </si>
  <si>
    <t>农业结构调整补贴</t>
  </si>
  <si>
    <t>农业生产支持补贴</t>
  </si>
  <si>
    <t>农业组织化与产业化经营</t>
  </si>
  <si>
    <t>农产品加工与促销</t>
  </si>
  <si>
    <t>农村公益事业</t>
  </si>
  <si>
    <t>农业资源保护修复与利用</t>
  </si>
  <si>
    <t>农村道路建设</t>
  </si>
  <si>
    <t>成品油价格改革对渔业的补贴</t>
  </si>
  <si>
    <t>对高校毕业生到基层任职补助</t>
  </si>
  <si>
    <t>其他农业支出</t>
  </si>
  <si>
    <t xml:space="preserve">  林业和草原</t>
  </si>
  <si>
    <t>事业机构</t>
  </si>
  <si>
    <t>森林培育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</si>
  <si>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</si>
  <si>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</si>
  <si>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</si>
  <si>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</si>
  <si>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</si>
  <si>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</si>
  <si>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</si>
  <si>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</si>
  <si>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</si>
  <si>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</si>
  <si>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</si>
  <si>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</si>
  <si>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</si>
  <si>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</si>
  <si>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防灾减灾</t>
  </si>
  <si>
    <t>国家公园</t>
  </si>
  <si>
    <t>草原管理</t>
  </si>
  <si>
    <t>行业业务管理</t>
  </si>
  <si>
    <t>其他林业和草原支出</t>
  </si>
  <si>
    <t xml:space="preserve"> 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</si>
  <si>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</si>
  <si>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</si>
  <si>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</si>
  <si>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</si>
  <si>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</si>
  <si>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</si>
  <si>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</si>
  <si>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</si>
  <si>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</si>
  <si>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水质测报</t>
  </si>
  <si>
    <t>防汛</t>
  </si>
  <si>
    <t>抗旱</t>
  </si>
  <si>
    <t>农田水利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</si>
  <si>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</si>
  <si>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</si>
  <si>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</si>
  <si>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</si>
  <si>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</si>
  <si>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水利建设移民支出</t>
  </si>
  <si>
    <t>农村人畜饮水</t>
  </si>
  <si>
    <t>其他水利支出</t>
  </si>
  <si>
    <t xml:space="preserve">  南水北调</t>
  </si>
  <si>
    <t>南水北调工程建设</t>
  </si>
  <si>
    <t>政策研究与信息管理</t>
  </si>
  <si>
    <t>工程稽查</t>
  </si>
  <si>
    <t>前期工作</t>
  </si>
  <si>
    <t>南水北调技术推广和培训</t>
  </si>
  <si>
    <t>环境、移民及水资源管理与保护</t>
  </si>
  <si>
    <t>其他南水北调支出</t>
  </si>
  <si>
    <t xml:space="preserve"> 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</si>
  <si>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</si>
  <si>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</si>
  <si>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</si>
  <si>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</si>
  <si>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</si>
  <si>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</si>
  <si>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</si>
  <si>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 农业综合开发</t>
  </si>
  <si>
    <t>土地治理</t>
  </si>
  <si>
    <t>产业化经营</t>
  </si>
  <si>
    <t>科技示范</t>
  </si>
  <si>
    <t>其他农业综合开发支出</t>
  </si>
  <si>
    <t xml:space="preserve">  农村综合改革</t>
  </si>
  <si>
    <t>对村级一事一议的补助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</si>
  <si>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</si>
  <si>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</si>
  <si>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</si>
  <si>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</si>
  <si>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</si>
  <si>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</si>
  <si>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</si>
  <si>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</si>
  <si>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</si>
  <si>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</si>
  <si>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</si>
  <si>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其他普惠金融发展支持</t>
  </si>
  <si>
    <t xml:space="preserve">  目标价格补贴</t>
  </si>
  <si>
    <t>棉花目标价格补贴</t>
  </si>
  <si>
    <t>其他目标价格补贴</t>
  </si>
  <si>
    <t xml:space="preserve">  其他农林水事务支出</t>
  </si>
  <si>
    <t>化解其他公益性乡村债务支出</t>
  </si>
  <si>
    <t>其他农林水事务支出</t>
  </si>
  <si>
    <t xml:space="preserve"> 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</si>
  <si>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</si>
  <si>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</si>
  <si>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</si>
  <si>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</si>
  <si>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</si>
  <si>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</si>
  <si>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</si>
  <si>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</si>
  <si>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</si>
  <si>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</si>
  <si>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</si>
  <si>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</si>
  <si>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</si>
  <si>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</si>
  <si>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</si>
  <si>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</si>
  <si>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</si>
  <si>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</si>
  <si>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</si>
  <si>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 铁路运输</t>
  </si>
  <si>
    <t>铁路路网建设</t>
  </si>
  <si>
    <t>铁路还贷专项</t>
  </si>
  <si>
    <t>铁路安全</t>
  </si>
  <si>
    <t>铁路专项运输</t>
  </si>
  <si>
    <t>行业监督</t>
  </si>
  <si>
    <t>其他铁路运输支出</t>
  </si>
  <si>
    <t xml:space="preserve"> 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</si>
  <si>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</si>
  <si>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</si>
  <si>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</si>
  <si>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</si>
  <si>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</si>
  <si>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</si>
  <si>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</si>
  <si>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</si>
  <si>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</si>
  <si>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</si>
  <si>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</si>
  <si>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 邮政业支出</t>
  </si>
  <si>
    <t>行业监管</t>
  </si>
  <si>
    <t>邮政普遍服务与特殊服务</t>
  </si>
  <si>
    <t>其他邮政业支出</t>
  </si>
  <si>
    <t xml:space="preserve">  车辆购置税支出</t>
  </si>
  <si>
    <t>车辆购置税用于公路等基础设施建设支出</t>
  </si>
  <si>
    <t>车辆购置税用于农村公路建设支出</t>
  </si>
  <si>
    <t>车辆购置税用于老旧汽车报废更新补贴支出</t>
  </si>
  <si>
    <t>车辆购置税其他支出</t>
  </si>
  <si>
    <t xml:space="preserve">  其他交通运输支出</t>
  </si>
  <si>
    <t>公共交通运营补助</t>
  </si>
  <si>
    <t>其他交通运输支出</t>
  </si>
  <si>
    <t xml:space="preserve"> 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</si>
  <si>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</si>
  <si>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</si>
  <si>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</si>
  <si>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</si>
  <si>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</si>
  <si>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</si>
  <si>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</si>
  <si>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</si>
  <si>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</si>
  <si>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</si>
  <si>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</si>
  <si>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</si>
  <si>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</si>
  <si>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</si>
  <si>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</si>
  <si>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</si>
  <si>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</si>
  <si>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</si>
  <si>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</si>
  <si>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 建筑业</t>
  </si>
  <si>
    <t>其他建筑业支出</t>
  </si>
  <si>
    <t xml:space="preserve">  工业和信息产业监管支出</t>
  </si>
  <si>
    <t>战备应急</t>
  </si>
  <si>
    <t>信息安全建设</t>
  </si>
  <si>
    <t>专用通信</t>
  </si>
  <si>
    <t>无线电监管</t>
  </si>
  <si>
    <t>工业和信息产业战略研究与标准制定</t>
  </si>
  <si>
    <t>工业和信息产业支持</t>
  </si>
  <si>
    <t>电子专项工程</t>
  </si>
  <si>
    <t>技术基础研究</t>
  </si>
  <si>
    <t>其他工业和信息产业监管支出</t>
  </si>
  <si>
    <t xml:space="preserve">  国有资产监管</t>
  </si>
  <si>
    <t>国有企业监事会专项</t>
  </si>
  <si>
    <t>中央企业专项管理</t>
  </si>
  <si>
    <t>其他国有资产监管支出</t>
  </si>
  <si>
    <t xml:space="preserve">  支持中小企业发展和管理支出</t>
  </si>
  <si>
    <t>科技型中小企业技术创新基金</t>
  </si>
  <si>
    <t>中小企业发展专项</t>
  </si>
  <si>
    <t>其他支持中小企业发展和管理支出</t>
  </si>
  <si>
    <t xml:space="preserve">  其他资源勘探电力信息等事务支出</t>
  </si>
  <si>
    <t>黄金事务</t>
  </si>
  <si>
    <t>技术改造支出</t>
  </si>
  <si>
    <t>中药材扶持资金支出</t>
  </si>
  <si>
    <t>重点产业振兴和技术改造项目贷款贴息</t>
  </si>
  <si>
    <t>其他资源勘探电力信息等事务支出</t>
  </si>
  <si>
    <t xml:space="preserve"> 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</si>
  <si>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</si>
  <si>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</si>
  <si>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</si>
  <si>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</si>
  <si>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</si>
  <si>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 涉外发展服务支出</t>
  </si>
  <si>
    <t>外商投资环境建设补助资金</t>
  </si>
  <si>
    <t>其他涉外发展服务支出</t>
  </si>
  <si>
    <t xml:space="preserve">  其他商业服务业等事务支出</t>
  </si>
  <si>
    <t>服务业基础设施建设</t>
  </si>
  <si>
    <t>其他商业服务业等事务支出</t>
  </si>
  <si>
    <t xml:space="preserve">  金融部门行政支出</t>
  </si>
  <si>
    <t>安全防卫</t>
  </si>
  <si>
    <t>金融部门其他行政支出</t>
  </si>
  <si>
    <t xml:space="preserve"> 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</si>
  <si>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</si>
  <si>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</si>
  <si>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</si>
  <si>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</si>
  <si>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</si>
  <si>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</si>
  <si>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</si>
  <si>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</si>
  <si>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</si>
  <si>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</si>
  <si>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</si>
  <si>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</si>
  <si>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</si>
  <si>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</si>
  <si>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</si>
  <si>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 金融调控支出</t>
  </si>
  <si>
    <t>中央银行亏损补贴</t>
  </si>
  <si>
    <t>其他金融调控支出</t>
  </si>
  <si>
    <t xml:space="preserve">  其他金融支出</t>
  </si>
  <si>
    <t>其他金融支出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</si>
  <si>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</si>
  <si>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</si>
  <si>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</si>
  <si>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</si>
  <si>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</si>
  <si>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</si>
  <si>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</si>
  <si>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>十八、自然资源海洋气象等支出</t>
  </si>
  <si>
    <t xml:space="preserve">  自然资源事务</t>
  </si>
  <si>
    <t>自然资源规划及管理</t>
  </si>
  <si>
    <t>土地资源调查</t>
  </si>
  <si>
    <t>土地资源利用与保护</t>
  </si>
  <si>
    <t>自然资源社会公益服务</t>
  </si>
  <si>
    <t>自然资源行业业务管理</t>
  </si>
  <si>
    <t>自然资源调查</t>
  </si>
  <si>
    <t>国土整治</t>
  </si>
  <si>
    <t>土地资源储备支出</t>
  </si>
  <si>
    <t>地质矿产资源及环境调查</t>
  </si>
  <si>
    <t>地质矿产资源利用与保护</t>
  </si>
  <si>
    <t>地质转产项目财政贴息</t>
  </si>
  <si>
    <t>国外风险勘查</t>
  </si>
  <si>
    <t>地质勘查基金（周转金）支出</t>
  </si>
  <si>
    <t>其他国土资源事务支出</t>
  </si>
  <si>
    <t xml:space="preserve">  海洋管理事务</t>
  </si>
  <si>
    <t>海域使用管理</t>
  </si>
  <si>
    <t>海洋环境保护与监测</t>
  </si>
  <si>
    <t>海洋调查评价</t>
  </si>
  <si>
    <t>海洋权益维护</t>
  </si>
  <si>
    <t>海洋执法监察</t>
  </si>
  <si>
    <t>海洋防灾减灾</t>
  </si>
  <si>
    <t>海洋卫星</t>
  </si>
  <si>
    <t>极地考察</t>
  </si>
  <si>
    <t>海洋矿产资源勘探研究</t>
  </si>
  <si>
    <t>海港航标维护</t>
  </si>
  <si>
    <t>海水淡化</t>
  </si>
  <si>
    <t>无居民海岛使用金支出</t>
  </si>
  <si>
    <t>海岛和海域保护</t>
  </si>
  <si>
    <t>其他海洋管理事务支出</t>
  </si>
  <si>
    <t xml:space="preserve">  测绘事务</t>
  </si>
  <si>
    <t>基础测绘</t>
  </si>
  <si>
    <t>航空摄影</t>
  </si>
  <si>
    <t>测绘工程建设</t>
  </si>
  <si>
    <t>其他测绘事务支出</t>
  </si>
  <si>
    <t xml:space="preserve"> 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</si>
  <si>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</si>
  <si>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</si>
  <si>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</si>
  <si>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</si>
  <si>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</si>
  <si>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</si>
  <si>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气象基础设施建设与维护</t>
  </si>
  <si>
    <t>气象卫星</t>
  </si>
  <si>
    <t>气象法规与标准</t>
  </si>
  <si>
    <t>气象资金审计稽查</t>
  </si>
  <si>
    <t>其他气象事务支出</t>
  </si>
  <si>
    <t xml:space="preserve">  其他自然资源海洋气象等事务支出</t>
  </si>
  <si>
    <t>其他自然资源海洋气象等事务支出</t>
  </si>
  <si>
    <t xml:space="preserve"> 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</si>
  <si>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</si>
  <si>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</si>
  <si>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</si>
  <si>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</si>
  <si>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</si>
  <si>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</si>
  <si>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</si>
  <si>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其他保障性安居工程支出</t>
  </si>
  <si>
    <t xml:space="preserve">  住房改革支出</t>
  </si>
  <si>
    <t>住房公积金</t>
  </si>
  <si>
    <t>提租补贴</t>
  </si>
  <si>
    <t>购房补贴</t>
  </si>
  <si>
    <t xml:space="preserve">  城乡社区住宅</t>
  </si>
  <si>
    <t>公有住房建设和维修改造支出</t>
  </si>
  <si>
    <t>住房公积金管理</t>
  </si>
  <si>
    <t>其他城乡社区住宅支出</t>
  </si>
  <si>
    <t xml:space="preserve">  粮油事务</t>
  </si>
  <si>
    <t>粮食财务与审计支出</t>
  </si>
  <si>
    <t>粮食信息统计</t>
  </si>
  <si>
    <t>粮食专项业务活动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</si>
  <si>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</si>
  <si>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</si>
  <si>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</si>
  <si>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</si>
  <si>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</si>
  <si>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</si>
  <si>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其他粮油事务支出</t>
  </si>
  <si>
    <t xml:space="preserve">  物资事务</t>
  </si>
  <si>
    <t>铁路专用线</t>
  </si>
  <si>
    <t>护库武警和民兵支出</t>
  </si>
  <si>
    <t>物资保管与保养</t>
  </si>
  <si>
    <t>专项贷款利息</t>
  </si>
  <si>
    <t>物资转移</t>
  </si>
  <si>
    <t>物资轮换</t>
  </si>
  <si>
    <t>仓库建设</t>
  </si>
  <si>
    <t>仓库安防</t>
  </si>
  <si>
    <t>其他物资事务支出</t>
  </si>
  <si>
    <t xml:space="preserve">  能源储备</t>
  </si>
  <si>
    <t>石油储备支出</t>
  </si>
  <si>
    <t>天然铀能源储备</t>
  </si>
  <si>
    <t>煤炭储备</t>
  </si>
  <si>
    <t>其他能源储备</t>
  </si>
  <si>
    <t xml:space="preserve"> 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</si>
  <si>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</si>
  <si>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</si>
  <si>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</si>
  <si>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</si>
  <si>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</si>
  <si>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</si>
  <si>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</si>
  <si>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</si>
  <si>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</si>
  <si>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</si>
  <si>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</si>
  <si>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</si>
  <si>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</si>
  <si>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</si>
  <si>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</si>
  <si>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</si>
  <si>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</si>
  <si>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 xml:space="preserve"> 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</si>
  <si>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</si>
  <si>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</si>
  <si>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</si>
  <si>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</si>
  <si>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</si>
  <si>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</si>
  <si>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</si>
  <si>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>消防事务</t>
  </si>
  <si>
    <t>消防应急救援</t>
  </si>
  <si>
    <t>其他消防事务支出</t>
  </si>
  <si>
    <t>森林消防事务</t>
  </si>
  <si>
    <t>森林消防应急救援</t>
  </si>
  <si>
    <t>其他森林消防事务支出</t>
  </si>
  <si>
    <t>煤矿安全</t>
  </si>
  <si>
    <t>煤矿安全监察事务</t>
  </si>
  <si>
    <t>其他煤矿安全支出</t>
  </si>
  <si>
    <t>地震安全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</si>
  <si>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</si>
  <si>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</si>
  <si>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</si>
  <si>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</si>
  <si>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</si>
  <si>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</si>
  <si>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</si>
  <si>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</si>
  <si>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</si>
  <si>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>自然灾害防治</t>
  </si>
  <si>
    <t>地质灾害防治</t>
  </si>
  <si>
    <t>森林草原防灾减灾</t>
  </si>
  <si>
    <t>其他自然灾害防治支出</t>
  </si>
  <si>
    <t>自然灾害救灾及恢复重建支出</t>
  </si>
  <si>
    <t>中央自然灾害生活补助</t>
  </si>
  <si>
    <t>地方自然灾害生活补助</t>
  </si>
  <si>
    <t>自然灾害救灾补助</t>
  </si>
  <si>
    <t>自然灾害灾后重建补助</t>
  </si>
  <si>
    <t>其他自然灾害生活救助支出</t>
  </si>
  <si>
    <t>其他灾害防治及应急管理支出</t>
  </si>
  <si>
    <t xml:space="preserve">   其他灾害防治及应急管理支出</t>
  </si>
  <si>
    <t>预备费</t>
  </si>
  <si>
    <t xml:space="preserve">  年初预留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</si>
  <si>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</si>
  <si>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</si>
  <si>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</si>
  <si>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</si>
  <si>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</si>
  <si>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 xml:space="preserve">  地方政府一般债务发行费用支出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</si>
  <si>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出口退税专项上解支出</t>
    </r>
  </si>
  <si>
    <t xml:space="preserve">  补助下级</t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</si>
  <si>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增设预算周转金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</si>
  <si>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拨付国债转贷资金数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</si>
  <si>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国债转贷资金结余</t>
    </r>
  </si>
  <si>
    <t xml:space="preserve">  安排预算稳定调节基金</t>
  </si>
  <si>
    <t>年终结余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</si>
  <si>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其中：结转下年支出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</si>
  <si>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净结余</t>
    </r>
  </si>
  <si>
    <t>2019年什邡市一般公共预算经济分类科目支出预算执行情况表</t>
  </si>
  <si>
    <t>科目名称</t>
  </si>
  <si>
    <t>2019年上级对什邡市税收返还和转移支付补助执行表</t>
  </si>
  <si>
    <t>预 算 科 目</t>
  </si>
  <si>
    <t>上级补助收入</t>
  </si>
  <si>
    <t xml:space="preserve">  返还性收入</t>
  </si>
  <si>
    <t xml:space="preserve">    增值税和消费税税收返还收入</t>
  </si>
  <si>
    <t xml:space="preserve">    所得税基数返还收入</t>
  </si>
  <si>
    <t xml:space="preserve">    成品油价格和税费改革税收返还收入</t>
  </si>
  <si>
    <t xml:space="preserve">    其他税收返还收入</t>
  </si>
  <si>
    <t xml:space="preserve">  一般性转移支付收入</t>
  </si>
  <si>
    <t xml:space="preserve">    体制补助收入</t>
  </si>
  <si>
    <t xml:space="preserve">    均衡性转移支付收入</t>
  </si>
  <si>
    <t xml:space="preserve">    老少边穷转移支付收入</t>
  </si>
  <si>
    <t xml:space="preserve">    县级基本财力保障机制奖补资金收入</t>
  </si>
  <si>
    <t xml:space="preserve">    结算补助收入</t>
  </si>
  <si>
    <t xml:space="preserve">    化解债务补助收入</t>
  </si>
  <si>
    <t xml:space="preserve">    资源枯竭型城市转移支付补助收入</t>
  </si>
  <si>
    <t xml:space="preserve">    企业事业单位划转补助收入</t>
  </si>
  <si>
    <t xml:space="preserve">    农村综合改革转移支付收入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</si>
  <si>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</si>
  <si>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</si>
  <si>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</si>
  <si>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贫困地区转移支付收入</t>
  </si>
  <si>
    <t xml:space="preserve">    公共安全共同财政事权转移支付</t>
  </si>
  <si>
    <t xml:space="preserve">    教育共同财政事权转移支付</t>
  </si>
  <si>
    <t xml:space="preserve">    科学技术共同财政事权转移支付</t>
  </si>
  <si>
    <t xml:space="preserve">    文化旅游体育与传媒共同财政事权转移支付</t>
  </si>
  <si>
    <t xml:space="preserve">    社会保障和就业共同财政事权转移支付</t>
  </si>
  <si>
    <t xml:space="preserve">    卫生健康共同财政事权转移支付</t>
  </si>
  <si>
    <t xml:space="preserve">    节能环保共同财政事权转移支付</t>
  </si>
  <si>
    <t xml:space="preserve">    农林水共同财政事权转移支付</t>
  </si>
  <si>
    <t xml:space="preserve">    交通运输共同财政事权转移支付</t>
  </si>
  <si>
    <t xml:space="preserve">    金融共同财政事权转移支付</t>
  </si>
  <si>
    <t xml:space="preserve">    住房保障共同财政事权转移支付</t>
  </si>
  <si>
    <t xml:space="preserve">    其他共同财政事权转移支付</t>
  </si>
  <si>
    <t xml:space="preserve">    其他一般性转移支付</t>
  </si>
  <si>
    <t xml:space="preserve">  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</si>
  <si>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</si>
  <si>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</si>
  <si>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</si>
  <si>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</si>
  <si>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</si>
  <si>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</si>
  <si>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</si>
  <si>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</si>
  <si>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</si>
  <si>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</si>
  <si>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</si>
  <si>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</si>
  <si>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</si>
  <si>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</si>
  <si>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</si>
  <si>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</si>
  <si>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</si>
  <si>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</si>
  <si>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</si>
  <si>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 xml:space="preserve">    其他收入</t>
  </si>
  <si>
    <t>2019年什邡市对下税收返还和转移支付补助执行表</t>
  </si>
  <si>
    <t>转移支付名称</t>
  </si>
  <si>
    <t>一、（市、县）对下转移支付</t>
  </si>
  <si>
    <t>（一）（市、县）对下一般性转移支付</t>
  </si>
  <si>
    <t xml:space="preserve"> 其中：体制补助收入</t>
  </si>
  <si>
    <t xml:space="preserve">      结算补助收入</t>
  </si>
  <si>
    <t>（二）（市、县）对下专项转移支付</t>
  </si>
  <si>
    <t>瀑电移民房屋补漏及风貌提升</t>
  </si>
  <si>
    <t>村级经费补助</t>
  </si>
  <si>
    <t>米业加工企业补助</t>
  </si>
  <si>
    <t>“点亮什邡”路灯安装</t>
  </si>
  <si>
    <t>雪茄风情小镇设施配套项目</t>
  </si>
  <si>
    <t>乡村振兴基础设施配套</t>
  </si>
  <si>
    <t>耕地地力保护补贴</t>
  </si>
  <si>
    <t>双创工作经费</t>
  </si>
  <si>
    <t>城西小区一期公共设施维修整改</t>
  </si>
  <si>
    <t>三大战役</t>
  </si>
  <si>
    <t>李子园健身广场工程</t>
  </si>
  <si>
    <t>慧剑社区复兴改造</t>
  </si>
  <si>
    <t>北京大道嘉陵江西段至石羊九组提档升级</t>
  </si>
  <si>
    <t>文兴路风貌提升</t>
  </si>
  <si>
    <t>北京大道城南入口提档升级</t>
  </si>
  <si>
    <t>物华南苑B区安置房</t>
  </si>
  <si>
    <t>河道水体管护奖补资金</t>
  </si>
  <si>
    <t>李子园社区屋面维修工程</t>
  </si>
  <si>
    <t>白鱼河沿岸标准段自行车段</t>
  </si>
  <si>
    <t>线路迁改</t>
  </si>
  <si>
    <t>丧葬抚恤费</t>
  </si>
  <si>
    <t>BT项目</t>
  </si>
  <si>
    <t>干部学历奖励</t>
  </si>
  <si>
    <t>石亭江风貌整治</t>
  </si>
  <si>
    <t>企业安全环保经费</t>
  </si>
  <si>
    <t>2018年暴雨洪涝灾害救灾应急</t>
  </si>
  <si>
    <t>2017年农村综改省级四好村奖补资金</t>
  </si>
  <si>
    <t>马祖故里提档升级</t>
  </si>
  <si>
    <t>成绵复线立交桥绿化租地费</t>
  </si>
  <si>
    <t>京什社区外围环境整治</t>
  </si>
  <si>
    <t>文化活动补助</t>
  </si>
  <si>
    <t>什四路南泉段道路维修</t>
  </si>
  <si>
    <t>党群服务中心建设</t>
  </si>
  <si>
    <t>2018年小城镇建设专项资金</t>
  </si>
  <si>
    <t>保障性安居工程奖励项目</t>
  </si>
  <si>
    <t>南泉镇至师古镇南延线风貌工程（师古段）工程进度款及设计费</t>
  </si>
  <si>
    <t>一城两基地推广</t>
  </si>
  <si>
    <t>半山公社湔双公路博物馆道路及音乐厅道路工程前期费</t>
  </si>
  <si>
    <t>新街社区污水管网建设</t>
  </si>
  <si>
    <t>隆兴社区风貌排危整治</t>
  </si>
  <si>
    <t>维修加固工程</t>
  </si>
  <si>
    <t>洛水小城镇建设柳河二期项目</t>
  </si>
  <si>
    <t>南元村、洛城村统迁房第3标段质保金</t>
  </si>
  <si>
    <t>洛水镇5.12学生公墓环境整治</t>
  </si>
  <si>
    <t>蓥华镇“7.9”洪灾</t>
  </si>
  <si>
    <t>双麻路2KM+300米处保坎悬空维修工程款</t>
  </si>
  <si>
    <t>石门村乡村规划编制</t>
  </si>
  <si>
    <t>仁和安置小区</t>
  </si>
  <si>
    <t>规划编制费</t>
  </si>
  <si>
    <t>维修工程</t>
  </si>
  <si>
    <t>2019年什邡市转移支付分乡镇决算数</t>
  </si>
  <si>
    <t>地  区</t>
  </si>
  <si>
    <t>元石</t>
  </si>
  <si>
    <t>回澜</t>
  </si>
  <si>
    <t>禾丰</t>
  </si>
  <si>
    <t>双盛</t>
  </si>
  <si>
    <t>马祖</t>
  </si>
  <si>
    <t>隐峰</t>
  </si>
  <si>
    <t>马井</t>
  </si>
  <si>
    <t>南泉</t>
  </si>
  <si>
    <t>师古</t>
  </si>
  <si>
    <t>湔氐</t>
  </si>
  <si>
    <t>洛水</t>
  </si>
  <si>
    <t>蓥华</t>
  </si>
  <si>
    <t>冰川</t>
  </si>
  <si>
    <t>红白</t>
  </si>
  <si>
    <t xml:space="preserve">2019年什邡市预算内基本建设支出执行表 </t>
  </si>
  <si>
    <t xml:space="preserve">项  目  </t>
  </si>
  <si>
    <t>合   计</t>
  </si>
  <si>
    <t>一、（市、县）本级支出</t>
  </si>
  <si>
    <t xml:space="preserve">   一般公共服务支出</t>
  </si>
  <si>
    <t xml:space="preserve">   外交支出</t>
  </si>
  <si>
    <t xml:space="preserve">  公共安全支出</t>
  </si>
  <si>
    <t xml:space="preserve">  教育支出</t>
  </si>
  <si>
    <t xml:space="preserve">  科学技术支出</t>
  </si>
  <si>
    <t xml:space="preserve">  文化体育与传媒支出</t>
  </si>
  <si>
    <t xml:space="preserve">  社会保障和就业支出</t>
  </si>
  <si>
    <t xml:space="preserve">  医疗与计划生育支出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</si>
  <si>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</si>
  <si>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</si>
  <si>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</si>
  <si>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</si>
  <si>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资源勘探信息等支出</t>
  </si>
  <si>
    <t xml:space="preserve">  商业服务业等支出</t>
  </si>
  <si>
    <t xml:space="preserve">  金融支出</t>
  </si>
  <si>
    <t xml:space="preserve">  国土海洋气象等支出</t>
  </si>
  <si>
    <t xml:space="preserve">  住房保障支出</t>
  </si>
  <si>
    <t xml:space="preserve">  粮油物资储备支出</t>
  </si>
  <si>
    <t>二、对下转移支付</t>
  </si>
  <si>
    <t>2019年什邡市地方政府一般债务余额情况表</t>
  </si>
  <si>
    <t>单位：亿元</t>
  </si>
  <si>
    <t>项        目</t>
  </si>
  <si>
    <t>一般债务</t>
  </si>
  <si>
    <t>一般债券</t>
  </si>
  <si>
    <t>非债券形式债务</t>
  </si>
  <si>
    <t>一、2018年末余额</t>
  </si>
  <si>
    <t>二、2019年新增额</t>
  </si>
  <si>
    <t>三、2019年或有债务转化额</t>
  </si>
  <si>
    <t>四、2019年偿还额</t>
  </si>
  <si>
    <t>四、2019年末余额</t>
  </si>
  <si>
    <t>注：本表反映的举借额和偿还额均包含置换债券。</t>
  </si>
  <si>
    <t>2019年什邡市地方政府一般债务分地区限额表</t>
  </si>
  <si>
    <t xml:space="preserve">                                                          </t>
  </si>
  <si>
    <r>
      <rPr>
        <b/>
        <sz val="12"/>
        <color indexed="8"/>
        <rFont val="宋体"/>
        <charset val="134"/>
      </rPr>
      <t xml:space="preserve">地 </t>
    </r>
    <r>
      <rPr>
        <b/>
        <sz val="12"/>
        <color indexed="8"/>
        <rFont val="宋体"/>
        <charset val="134"/>
      </rPr>
      <t xml:space="preserve">       </t>
    </r>
    <r>
      <rPr>
        <b/>
        <sz val="12"/>
        <color indexed="8"/>
        <rFont val="宋体"/>
        <charset val="134"/>
      </rPr>
      <t>区</t>
    </r>
  </si>
  <si>
    <t>债务限额</t>
  </si>
  <si>
    <t>债务余额</t>
  </si>
  <si>
    <t>什邡市</t>
  </si>
  <si>
    <t>合       计</t>
  </si>
  <si>
    <t>2019年什邡市政府性基金收入执行表</t>
  </si>
  <si>
    <r>
      <rPr>
        <b/>
        <sz val="12"/>
        <rFont val="宋体"/>
        <charset val="134"/>
      </rPr>
      <t>预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算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科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目</t>
    </r>
  </si>
  <si>
    <t>占预算%</t>
  </si>
  <si>
    <t>说明</t>
  </si>
  <si>
    <t>一、农网还贷资金收入</t>
  </si>
  <si>
    <t>二、港口建设费收入</t>
  </si>
  <si>
    <t>三、新型墙体材料专项基金收入</t>
  </si>
  <si>
    <t>四、国家电影事业发展专项资金收入</t>
  </si>
  <si>
    <t>五、城市公用事业附加收入</t>
  </si>
  <si>
    <t>六、国有土地收益基金收入</t>
  </si>
  <si>
    <t>七、农业土地开发资金收入</t>
  </si>
  <si>
    <t>八、国有土地使用权出让收入</t>
  </si>
  <si>
    <t>九、大中型水库库区基金收入</t>
  </si>
  <si>
    <t>十、彩票公益金收入</t>
  </si>
  <si>
    <t>十一、城市基础设施配套费收入</t>
  </si>
  <si>
    <t>十二、大中型水库移民后期扶持基金收入</t>
  </si>
  <si>
    <t>十三、国家重大水利工程建设基金收入</t>
  </si>
  <si>
    <t>十四、污水处理收入</t>
  </si>
  <si>
    <t>十五、彩票公益金及对应专项债务收入</t>
  </si>
  <si>
    <t>十六、债务付息</t>
  </si>
  <si>
    <t>十七、债务发行费用</t>
  </si>
  <si>
    <t>收入合计</t>
  </si>
  <si>
    <t>2019年什邡市政府性基金支出执行表</t>
  </si>
  <si>
    <t>一、文化体育与传媒支出</t>
  </si>
  <si>
    <t xml:space="preserve">  国家电影事业发展专项资金及对应专项债务收入安排的支出</t>
  </si>
  <si>
    <t>资助国产影片放映</t>
  </si>
  <si>
    <t>资助城市影院</t>
  </si>
  <si>
    <t>资助少数民族电影译制</t>
  </si>
  <si>
    <t>其他国家电影事业发展专项资金支出</t>
  </si>
  <si>
    <t>二、社会保障和就业支出</t>
  </si>
  <si>
    <t xml:space="preserve">  大中型水库移民后期扶持基金支出</t>
  </si>
  <si>
    <t>移民补助</t>
  </si>
  <si>
    <t>基础设施建设和经济发展</t>
  </si>
  <si>
    <t>其他大中型水库移民后期扶持基金支出</t>
  </si>
  <si>
    <t xml:space="preserve">  小型水库移民扶助基金及对应专项债务收入安排的支出</t>
  </si>
  <si>
    <t>其他小型水库移民扶助基金支出</t>
  </si>
  <si>
    <t>三、节能环保支出</t>
  </si>
  <si>
    <t xml:space="preserve">  可再生能源电价附加收入安排的支出</t>
  </si>
  <si>
    <t>风力发电补助</t>
  </si>
  <si>
    <t>太阳能发电补助</t>
  </si>
  <si>
    <t>生物质能发电补助</t>
  </si>
  <si>
    <t>其他可再生能源电价附加收入安排的支出</t>
  </si>
  <si>
    <t xml:space="preserve">  废弃电器电子产品处理基金支出</t>
  </si>
  <si>
    <t>回收处理费用补贴</t>
  </si>
  <si>
    <t>信息系统建设</t>
  </si>
  <si>
    <t>基金征管经费</t>
  </si>
  <si>
    <t>其他废弃电器电子产品处理基金支出</t>
  </si>
  <si>
    <t>四、城乡社区支出</t>
  </si>
  <si>
    <t xml:space="preserve">  国有土地使用权出让收入及对应专项债务收入安排的支出</t>
  </si>
  <si>
    <t>征地和拆迁补偿支出</t>
  </si>
  <si>
    <t>土地开发支出</t>
  </si>
  <si>
    <t>城市建设支出</t>
  </si>
  <si>
    <t>农村基础设施建设支出</t>
  </si>
  <si>
    <t>补助被征地农民支出</t>
  </si>
  <si>
    <t>土地出让业务支出</t>
  </si>
  <si>
    <t>廉租住房支出</t>
  </si>
  <si>
    <t>支付破产或改制企业职工安置费</t>
  </si>
  <si>
    <t>棚户区改造支出</t>
  </si>
  <si>
    <t>公共租赁住房支出</t>
  </si>
  <si>
    <t>其他国有土地使用权出让收入安排的支出</t>
  </si>
  <si>
    <t xml:space="preserve">  城市公用事业附加及对应专项债务收入安排的支出</t>
  </si>
  <si>
    <t>城市公共设施</t>
  </si>
  <si>
    <t>城市环境卫生</t>
  </si>
  <si>
    <t>公有房屋</t>
  </si>
  <si>
    <t>城市防洪</t>
  </si>
  <si>
    <t>其他城市公用事业附加安排的支出</t>
  </si>
  <si>
    <t xml:space="preserve">  国有土地收益基金及对应专项债务收入安排的支出</t>
  </si>
  <si>
    <t>其他国有土地收益基金支出</t>
  </si>
  <si>
    <t xml:space="preserve">  农业土地开发资金及对应专项债务收入安排的支出</t>
  </si>
  <si>
    <t>土地储备专项债券收入安排的支出</t>
  </si>
  <si>
    <t>其他土地储备专项债券收入安排的支出</t>
  </si>
  <si>
    <t xml:space="preserve">  城市基础设施配套费及对应专项债务收入安排的支出</t>
  </si>
  <si>
    <t>其他城市基础设施配套费安排的支出</t>
  </si>
  <si>
    <t xml:space="preserve">  污水处理费及对应专项债务收入安排的支出</t>
  </si>
  <si>
    <t>污水处理设施建设和运营</t>
  </si>
  <si>
    <t>代征手续费</t>
  </si>
  <si>
    <t>其他污水处理费安排的支出</t>
  </si>
  <si>
    <t>五、农林水支出</t>
  </si>
  <si>
    <t xml:space="preserve">  新菜地开发建设基金及对应专项债务收入安排的支出</t>
  </si>
  <si>
    <t>开发新菜地工程</t>
  </si>
  <si>
    <t>改造老菜地工程</t>
  </si>
  <si>
    <t>设备购置</t>
  </si>
  <si>
    <t>技术培训与推广</t>
  </si>
  <si>
    <t>其他新菜地开发建设基金支出</t>
  </si>
  <si>
    <t xml:space="preserve">  大中型水库库区基金及对应专项债务收入安排的支出</t>
  </si>
  <si>
    <t>解决移民遗留问题</t>
  </si>
  <si>
    <t>库区防护工程维护</t>
  </si>
  <si>
    <t>其他大中型水库库区基金支出</t>
  </si>
  <si>
    <t xml:space="preserve">  三峡水库库区基金支出</t>
  </si>
  <si>
    <t>库区维护和管理</t>
  </si>
  <si>
    <t>其他三峡水库库区基金支出</t>
  </si>
  <si>
    <t xml:space="preserve">  南水北调工程基金及对应专项债务收入安排的支出</t>
  </si>
  <si>
    <t>偿还南水北调工程贷款本息</t>
  </si>
  <si>
    <t xml:space="preserve">  国家重大水利工程建设基金及对应专项债务收入安排的支出</t>
  </si>
  <si>
    <t>三峡工程后续工作</t>
  </si>
  <si>
    <t>地方重大水利工程建设</t>
  </si>
  <si>
    <t>其他重大水利工程建设基金支出</t>
  </si>
  <si>
    <t>六、交通运输支出</t>
  </si>
  <si>
    <t xml:space="preserve">  海南省高等级公路车辆通行附加费及对应专项债务收入安排的支出</t>
  </si>
  <si>
    <t>公路还贷</t>
  </si>
  <si>
    <t>其他海南省高等级公路车辆通行附加费安排的支出</t>
  </si>
  <si>
    <t xml:space="preserve">  车辆通行费及对应专项债务收入安排的支出</t>
  </si>
  <si>
    <t>政府还贷公路养护</t>
  </si>
  <si>
    <t>政府还贷公路管理</t>
  </si>
  <si>
    <t>其他车辆通行费安排的支出</t>
  </si>
  <si>
    <t xml:space="preserve">  港口建设费及对应专项债务收入安排的支出</t>
  </si>
  <si>
    <t>航道建设和维护</t>
  </si>
  <si>
    <t>航运保障系统建设</t>
  </si>
  <si>
    <t>其他港口建设费安排的支出</t>
  </si>
  <si>
    <t xml:space="preserve">  铁路建设基金支出</t>
  </si>
  <si>
    <t>铁路建设投资</t>
  </si>
  <si>
    <t>购置铁路机车车辆</t>
  </si>
  <si>
    <t>铁路还贷</t>
  </si>
  <si>
    <t>建设项目铺底资金</t>
  </si>
  <si>
    <t>勘测设计</t>
  </si>
  <si>
    <t>注册资本金</t>
  </si>
  <si>
    <t>周转资金</t>
  </si>
  <si>
    <t>其他铁路建设基金支出</t>
  </si>
  <si>
    <t xml:space="preserve">  船舶油污损害赔偿基金支出</t>
  </si>
  <si>
    <t>应急处置费用</t>
  </si>
  <si>
    <t>控制清除污染</t>
  </si>
  <si>
    <t>损失补偿</t>
  </si>
  <si>
    <t>生态恢复</t>
  </si>
  <si>
    <t>监视监测</t>
  </si>
  <si>
    <t>其他船舶油污损害赔偿基金支出</t>
  </si>
  <si>
    <t xml:space="preserve">  民航发展基金支出</t>
  </si>
  <si>
    <t>民航机场建设</t>
  </si>
  <si>
    <t>民航安全</t>
  </si>
  <si>
    <t>航线和机场补贴</t>
  </si>
  <si>
    <t>民航节能减排</t>
  </si>
  <si>
    <t>通用航空发展</t>
  </si>
  <si>
    <t>征管经费</t>
  </si>
  <si>
    <t>其他民航发展基金支出</t>
  </si>
  <si>
    <t>七、资源勘探信息等支出</t>
  </si>
  <si>
    <t xml:space="preserve">  散装水泥专项资金及对应专项债务收入安排的支出</t>
  </si>
  <si>
    <t>建设专用设施</t>
  </si>
  <si>
    <t>专用设备购置和维修</t>
  </si>
  <si>
    <t>技术研发与推广</t>
  </si>
  <si>
    <t>宣传</t>
  </si>
  <si>
    <t>其他散装水泥专项资金支出</t>
  </si>
  <si>
    <t xml:space="preserve">  新型墙体材料专项基金及对应专项债务收入安排的支出</t>
  </si>
  <si>
    <t>技改贴息和补助</t>
  </si>
  <si>
    <t>技术研发和推广</t>
  </si>
  <si>
    <t>示范项目补贴</t>
  </si>
  <si>
    <t>宣传和培训</t>
  </si>
  <si>
    <t>其他新型墙体材料专项基金支出</t>
  </si>
  <si>
    <t xml:space="preserve">  农网还贷资金支出</t>
  </si>
  <si>
    <t>中央农网还贷资金支出</t>
  </si>
  <si>
    <t>地方农网还贷资金支出</t>
  </si>
  <si>
    <t>其他农网还贷资金支出</t>
  </si>
  <si>
    <t>八、商业服务业等支出</t>
  </si>
  <si>
    <t xml:space="preserve">  旅游发展基金支出</t>
  </si>
  <si>
    <t>宣传促销</t>
  </si>
  <si>
    <t>行业规划</t>
  </si>
  <si>
    <t>旅游事业补助</t>
  </si>
  <si>
    <t>地方旅游开发项目补助</t>
  </si>
  <si>
    <t>其他旅游发展基金支出</t>
  </si>
  <si>
    <t>九、其他支出</t>
  </si>
  <si>
    <t xml:space="preserve">  其他政府性基金及对应专项债务收入安排的支出</t>
  </si>
  <si>
    <t xml:space="preserve">  彩票发行销售机构业务费安排的支出</t>
  </si>
  <si>
    <t>福利彩票发行机构的业务费支出</t>
  </si>
  <si>
    <t>体育彩票发行机构的业务费支出</t>
  </si>
  <si>
    <t>福利彩票销售机构的业务费支出</t>
  </si>
  <si>
    <t>体育彩票销售机构的业务费支出</t>
  </si>
  <si>
    <t>彩票兑奖周转金支出</t>
  </si>
  <si>
    <t>彩票发行销售风险基金支出</t>
  </si>
  <si>
    <t>彩票市场调控资金支出</t>
  </si>
  <si>
    <t>其他彩票发行销售机构业务费安排的支出</t>
  </si>
  <si>
    <t xml:space="preserve">  彩票公益金安排的支出</t>
  </si>
  <si>
    <t>用于补充全国社会保障基金的彩票公益金支出</t>
  </si>
  <si>
    <t>用于社会福利的彩票公益金支出</t>
  </si>
  <si>
    <t>用于体育事业的彩票公益金支出</t>
  </si>
  <si>
    <t>用于教育事业的彩票公益金支出</t>
  </si>
  <si>
    <t>用于红十字事业的彩票公益金支出</t>
  </si>
  <si>
    <t>用于残疾人事业的彩票公益金支出</t>
  </si>
  <si>
    <t>用于文化事业的彩票公益金支出</t>
  </si>
  <si>
    <t>用于扶贫的彩票公益金支出</t>
  </si>
  <si>
    <t>用于法律援助的彩票公益金支出</t>
  </si>
  <si>
    <t>用于城乡医疗救助的彩票公益金支出</t>
  </si>
  <si>
    <t>用于其他社会公益事业的彩票公益金支出</t>
  </si>
  <si>
    <t xml:space="preserve">  烟草企业上缴专项收入安排的支出</t>
  </si>
  <si>
    <t>十、其他政府性基金相关支出</t>
  </si>
  <si>
    <t xml:space="preserve">  其他政府性基金债务付息支出</t>
  </si>
  <si>
    <t xml:space="preserve">  其他政府性基金债务发行费用支出</t>
  </si>
  <si>
    <t>支出合计</t>
  </si>
  <si>
    <t>2019年什邡市政府性基金收支执行平衡表</t>
  </si>
  <si>
    <t>收 入</t>
  </si>
  <si>
    <t>支 出</t>
  </si>
  <si>
    <t>政府性基金收入</t>
  </si>
  <si>
    <t>政府性基金支出</t>
  </si>
  <si>
    <t>上解上级支出</t>
  </si>
  <si>
    <t>调入资金</t>
  </si>
  <si>
    <t>调出资金</t>
  </si>
  <si>
    <r>
      <rPr>
        <b/>
        <sz val="12"/>
        <color indexed="8"/>
        <rFont val="宋体"/>
        <charset val="134"/>
      </rPr>
      <t xml:space="preserve"> </t>
    </r>
    <r>
      <rPr>
        <b/>
        <sz val="12"/>
        <color indexed="8"/>
        <rFont val="宋体"/>
        <charset val="134"/>
      </rPr>
      <t xml:space="preserve"> </t>
    </r>
    <r>
      <rPr>
        <b/>
        <sz val="12"/>
        <color indexed="8"/>
        <rFont val="宋体"/>
        <charset val="134"/>
      </rPr>
      <t>地方政府债务收入</t>
    </r>
  </si>
  <si>
    <r>
      <rPr>
        <b/>
        <sz val="12"/>
        <color indexed="8"/>
        <rFont val="宋体"/>
        <charset val="134"/>
      </rPr>
      <t xml:space="preserve"> </t>
    </r>
    <r>
      <rPr>
        <b/>
        <sz val="12"/>
        <color indexed="8"/>
        <rFont val="宋体"/>
        <charset val="134"/>
      </rPr>
      <t xml:space="preserve"> </t>
    </r>
    <r>
      <rPr>
        <b/>
        <sz val="12"/>
        <color indexed="8"/>
        <rFont val="宋体"/>
        <charset val="134"/>
      </rPr>
      <t>地方政府债务还本支出</t>
    </r>
  </si>
  <si>
    <t xml:space="preserve">  专项债务收入</t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</si>
  <si>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>专项债务还本支出</t>
    </r>
  </si>
  <si>
    <r>
      <rPr>
        <b/>
        <sz val="12"/>
        <color indexed="8"/>
        <rFont val="宋体"/>
        <charset val="134"/>
      </rPr>
      <t xml:space="preserve"> </t>
    </r>
    <r>
      <rPr>
        <b/>
        <sz val="12"/>
        <color indexed="8"/>
        <rFont val="宋体"/>
        <charset val="134"/>
      </rPr>
      <t xml:space="preserve"> </t>
    </r>
    <r>
      <rPr>
        <b/>
        <sz val="12"/>
        <color indexed="8"/>
        <rFont val="宋体"/>
        <charset val="134"/>
      </rPr>
      <t>上年结转收入</t>
    </r>
  </si>
  <si>
    <t>收入总计</t>
  </si>
  <si>
    <t>支出总计</t>
  </si>
  <si>
    <t>2019年什邡市政府性基金结转情况表</t>
  </si>
  <si>
    <t>国家电影事业发展专项资金相关支出</t>
  </si>
  <si>
    <t>大中型水库移民后期扶持基金支出</t>
  </si>
  <si>
    <t>国有土地使用权出让收入及对应专项债务收入安排的支出</t>
  </si>
  <si>
    <t>土地出让收益计提保障性住房建设资金</t>
  </si>
  <si>
    <t>国有土地收益基金相关支出</t>
  </si>
  <si>
    <t>农业土地开发资金相关支出</t>
  </si>
  <si>
    <t>城市基础设施配套费相关支出</t>
  </si>
  <si>
    <t>污水处理费相关支出</t>
  </si>
  <si>
    <t>大中型水库库区基金相关支出</t>
  </si>
  <si>
    <t>新型墙体材料专项基金相关支出</t>
  </si>
  <si>
    <t>彩票公益金相关支出</t>
  </si>
  <si>
    <t>2019年什邡市本级政府性基金收入执行表</t>
  </si>
  <si>
    <t>十二、小型水库移民扶助基金收入</t>
  </si>
  <si>
    <t>十四、车辆通行费</t>
  </si>
  <si>
    <t>十五、污水处理费收入</t>
  </si>
  <si>
    <t>十六、彩票发行机构和彩票销售机构的业务费用</t>
  </si>
  <si>
    <t>十七、其他政府性基金收入</t>
  </si>
  <si>
    <t>2019年什邡市本级政府性基金支出执行表</t>
  </si>
  <si>
    <t>2019年什邡市本级政府性基金收支执行平衡表</t>
  </si>
  <si>
    <t>实际执行数</t>
  </si>
  <si>
    <t>补助下级支出</t>
  </si>
  <si>
    <t>下级上解收入</t>
  </si>
  <si>
    <r>
      <rPr>
        <b/>
        <sz val="12"/>
        <color indexed="8"/>
        <rFont val="宋体"/>
        <charset val="134"/>
      </rPr>
      <t xml:space="preserve"> </t>
    </r>
    <r>
      <rPr>
        <b/>
        <sz val="12"/>
        <color indexed="8"/>
        <rFont val="宋体"/>
        <charset val="134"/>
      </rPr>
      <t xml:space="preserve"> </t>
    </r>
    <r>
      <rPr>
        <b/>
        <sz val="12"/>
        <color indexed="8"/>
        <rFont val="宋体"/>
        <charset val="134"/>
      </rPr>
      <t>债务转贷支出</t>
    </r>
  </si>
  <si>
    <r>
      <rPr>
        <sz val="12"/>
        <color indexed="8"/>
        <rFont val="宋体"/>
        <charset val="134"/>
      </rPr>
      <t xml:space="preserve">    </t>
    </r>
    <r>
      <rPr>
        <sz val="12"/>
        <color indexed="8"/>
        <rFont val="宋体"/>
        <charset val="134"/>
      </rPr>
      <t xml:space="preserve"> 专项债务收入</t>
    </r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</si>
  <si>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</t>
    </r>
    <r>
      <rPr>
        <sz val="12"/>
        <color indexed="8"/>
        <rFont val="宋体"/>
        <charset val="134"/>
      </rPr>
      <t>地方政府专项债务转贷支出</t>
    </r>
  </si>
  <si>
    <r>
      <rPr>
        <b/>
        <sz val="20"/>
        <rFont val="宋体"/>
        <charset val="134"/>
      </rPr>
      <t>201</t>
    </r>
    <r>
      <rPr>
        <b/>
        <sz val="20"/>
        <rFont val="宋体"/>
        <charset val="134"/>
      </rPr>
      <t>9</t>
    </r>
    <r>
      <rPr>
        <b/>
        <sz val="20"/>
        <rFont val="宋体"/>
        <charset val="134"/>
      </rPr>
      <t>年上级对什邡市政府性基金转移支付补助执行表</t>
    </r>
  </si>
  <si>
    <t>执行数</t>
  </si>
  <si>
    <t xml:space="preserve">   一、国家电影事业发展专项资金收入</t>
  </si>
  <si>
    <t xml:space="preserve">   二、大中型水库移民后期扶持基金收入</t>
  </si>
  <si>
    <t xml:space="preserve">   三、大中型水库库区基金收入</t>
  </si>
  <si>
    <t xml:space="preserve">   四、国有土地使用权出让收入</t>
  </si>
  <si>
    <t xml:space="preserve">   五、城市公用事业附加收入</t>
  </si>
  <si>
    <t xml:space="preserve">   六、国有土地收益基金收入</t>
  </si>
  <si>
    <t xml:space="preserve">   七、农业土地开发资金收入</t>
  </si>
  <si>
    <t xml:space="preserve">   八、城市基础设施配套费收入</t>
  </si>
  <si>
    <t xml:space="preserve">   九、污水处理费收入</t>
  </si>
  <si>
    <t xml:space="preserve">   十、旅游发展基金</t>
  </si>
  <si>
    <t xml:space="preserve">   十一、国家重大水利工程建设基金收入</t>
  </si>
  <si>
    <t xml:space="preserve">   十二、车辆通行费</t>
  </si>
  <si>
    <t xml:space="preserve">   十三、港口建设费收入</t>
  </si>
  <si>
    <t xml:space="preserve">   十四、民航发展基金收入</t>
  </si>
  <si>
    <t xml:space="preserve">   十五、新型墙体材料专项基金收入</t>
  </si>
  <si>
    <t xml:space="preserve">   十六、农网还贷资金收入</t>
  </si>
  <si>
    <t xml:space="preserve">   十七、其他政府性基金收入</t>
  </si>
  <si>
    <t xml:space="preserve">   十八、彩票发行机构和彩票销售机构的业务费用</t>
  </si>
  <si>
    <t xml:space="preserve">   十九、彩票公益金收入</t>
  </si>
  <si>
    <r>
      <rPr>
        <b/>
        <sz val="20"/>
        <rFont val="宋体"/>
        <charset val="134"/>
      </rPr>
      <t>201</t>
    </r>
    <r>
      <rPr>
        <b/>
        <sz val="20"/>
        <rFont val="宋体"/>
        <charset val="134"/>
      </rPr>
      <t>9</t>
    </r>
    <r>
      <rPr>
        <b/>
        <sz val="20"/>
        <rFont val="宋体"/>
        <charset val="134"/>
      </rPr>
      <t>年什邡市对下政府性基金转移支付补助执行表</t>
    </r>
  </si>
  <si>
    <t xml:space="preserve">   一、国家电影事业发展专项资金安排支出</t>
  </si>
  <si>
    <t xml:space="preserve">   二、大中型水库移民后期扶持基金支出</t>
  </si>
  <si>
    <t xml:space="preserve">   三、小型水库移民扶助基金安排支出</t>
  </si>
  <si>
    <t xml:space="preserve">   四、国有土地使用权出让收入安排的支出</t>
  </si>
  <si>
    <t xml:space="preserve">   五、城市公用事业附加安排的支出</t>
  </si>
  <si>
    <t xml:space="preserve">   六、国有土地收益基金安排的支出</t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</si>
  <si>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七、农业土地开发资金安排的支出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</si>
  <si>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八、</t>
    </r>
    <r>
      <rPr>
        <sz val="12"/>
        <rFont val="宋体"/>
        <charset val="134"/>
      </rPr>
      <t>新增建设用地有偿使用费安排的支出</t>
    </r>
  </si>
  <si>
    <t xml:space="preserve">   九、城市基础设施配套费安排的支出</t>
  </si>
  <si>
    <r>
      <rPr>
        <sz val="12"/>
        <rFont val="宋体"/>
        <charset val="134"/>
      </rPr>
      <t xml:space="preserve">   十</t>
    </r>
    <r>
      <rPr>
        <sz val="12"/>
        <rFont val="宋体"/>
        <charset val="134"/>
      </rPr>
      <t>、污水处理费安排的支出</t>
    </r>
  </si>
  <si>
    <t xml:space="preserve">   十一、大中型水库库区基金安排的支出</t>
  </si>
  <si>
    <t xml:space="preserve">   十二、国家重大水利工程建设基金安排的支出</t>
  </si>
  <si>
    <t xml:space="preserve">   十三、车辆通行费安排的支出</t>
  </si>
  <si>
    <t xml:space="preserve">   十四、港口建设费安排的支出</t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</si>
  <si>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十五、民航发展基金支出</t>
    </r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</si>
  <si>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十六、新型墙体材料专项基金安排的支出</t>
    </r>
  </si>
  <si>
    <t xml:space="preserve">   十七、农网还贷资金支出</t>
  </si>
  <si>
    <t xml:space="preserve">   十八、其他政府性基金安排的支出</t>
  </si>
  <si>
    <t xml:space="preserve">   十九、彩票发行销售机构业务费安排的支出</t>
  </si>
  <si>
    <t xml:space="preserve">   二十、彩票公益金安排的支出</t>
  </si>
  <si>
    <t>2019年什邡市地方政府专项债务余额情况表</t>
  </si>
  <si>
    <t>专项债务</t>
  </si>
  <si>
    <t>专项债券</t>
  </si>
  <si>
    <t>2019年什邡市地方政府专项债务分地区限额表</t>
  </si>
  <si>
    <t>2019年什邡市国有资本经营预算收入执行表</t>
  </si>
  <si>
    <r>
      <rPr>
        <b/>
        <sz val="12"/>
        <rFont val="宋体"/>
        <charset val="134"/>
      </rPr>
      <t xml:space="preserve">预  算  </t>
    </r>
    <r>
      <rPr>
        <b/>
        <sz val="12"/>
        <rFont val="宋体"/>
        <charset val="134"/>
      </rPr>
      <t>科</t>
    </r>
    <r>
      <rPr>
        <b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目</t>
    </r>
  </si>
  <si>
    <t>一、利润收入</t>
  </si>
  <si>
    <t xml:space="preserve">    石油石化企业利润收入</t>
  </si>
  <si>
    <t xml:space="preserve">    电力企业利润收入</t>
  </si>
  <si>
    <t xml:space="preserve">    运输企业利润收入</t>
  </si>
  <si>
    <t xml:space="preserve">    电子企业利润收入</t>
  </si>
  <si>
    <t xml:space="preserve">    机械企业利润收入</t>
  </si>
  <si>
    <t xml:space="preserve">    投资服务企业利润收入</t>
  </si>
  <si>
    <t xml:space="preserve">    贸易企业利润收入</t>
  </si>
  <si>
    <t xml:space="preserve">    建筑施工企业利润收入</t>
  </si>
  <si>
    <t xml:space="preserve">    房地产企业利润收入</t>
  </si>
  <si>
    <t xml:space="preserve">    建材企业利润收入</t>
  </si>
  <si>
    <t xml:space="preserve">    农林牧渔企业利润收入</t>
  </si>
  <si>
    <t xml:space="preserve">    转制科研院所利润收入</t>
  </si>
  <si>
    <t xml:space="preserve">    地质勘查企业利润收入</t>
  </si>
  <si>
    <t xml:space="preserve">    教育文化广播企业利润收入</t>
  </si>
  <si>
    <t xml:space="preserve">    机关社团所属企业利润收入</t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</si>
  <si>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 xml:space="preserve">   </t>
    </r>
    <r>
      <rPr>
        <sz val="12"/>
        <rFont val="宋体"/>
        <charset val="134"/>
      </rPr>
      <t>金融企业利润收入（国资预算）</t>
    </r>
  </si>
  <si>
    <t xml:space="preserve">    其他国有资本经营预算企业利润收入</t>
  </si>
  <si>
    <t>二、股利、股息收入</t>
  </si>
  <si>
    <t xml:space="preserve">    国有控股公司股利、股息收入</t>
  </si>
  <si>
    <t xml:space="preserve">    国有参股公司股利、股息收入</t>
  </si>
  <si>
    <t xml:space="preserve">    金融企业股利、股息收入（国资预算）</t>
  </si>
  <si>
    <t xml:space="preserve">    其他国有资本经营预算企业股利、股息收入</t>
  </si>
  <si>
    <t>三、产权转让收入</t>
  </si>
  <si>
    <t xml:space="preserve">    国有股权、股份转让收入</t>
  </si>
  <si>
    <t xml:space="preserve">    国有独资企业产权转让收入</t>
  </si>
  <si>
    <t xml:space="preserve">    其他国有资本经营预算企业产权转让收入</t>
  </si>
  <si>
    <t>四、清算收入</t>
  </si>
  <si>
    <t xml:space="preserve">    国有股权、股份清算收入</t>
  </si>
  <si>
    <t xml:space="preserve">    国有独资企业清算收入</t>
  </si>
  <si>
    <t>五、其他收入</t>
  </si>
  <si>
    <t xml:space="preserve">    其他国有资本经营预算收入</t>
  </si>
  <si>
    <t>全市国有资本经营预算收入</t>
  </si>
  <si>
    <t>国有资本经营预算转移性收入</t>
  </si>
  <si>
    <t>上年结转收入</t>
  </si>
  <si>
    <t>2019年什邡市国有资本经营预算支出执行表</t>
  </si>
  <si>
    <t>一、国有资本经营预算支出</t>
  </si>
  <si>
    <t xml:space="preserve">    （一）解决历史遗留问题及改革成本支出</t>
  </si>
  <si>
    <r>
      <rPr>
        <sz val="12"/>
        <rFont val="宋体"/>
        <charset val="134"/>
      </rPr>
      <t xml:space="preserve">          </t>
    </r>
    <r>
      <rPr>
        <sz val="11"/>
        <color theme="1"/>
        <rFont val="宋体"/>
        <charset val="134"/>
        <scheme val="minor"/>
      </rPr>
      <t>其中：“三供一业”移交补助支出</t>
    </r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</si>
  <si>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 xml:space="preserve">               国有企业办职教幼教补助支出</t>
    </r>
  </si>
  <si>
    <r>
      <rPr>
        <sz val="12"/>
        <rFont val="宋体"/>
        <charset val="134"/>
      </rPr>
      <t xml:space="preserve">              </t>
    </r>
    <r>
      <rPr>
        <sz val="11"/>
        <color theme="1"/>
        <rFont val="宋体"/>
        <charset val="134"/>
        <scheme val="minor"/>
      </rPr>
      <t xml:space="preserve">  </t>
    </r>
    <r>
      <rPr>
        <sz val="12"/>
        <rFont val="宋体"/>
        <charset val="134"/>
      </rPr>
      <t>国有企业退休人员社会化管理补助支出</t>
    </r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</si>
  <si>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 xml:space="preserve">               国有企业改革成本支出</t>
    </r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</si>
  <si>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 xml:space="preserve">               其他解决历史遗留问题及改革成本支出</t>
    </r>
  </si>
  <si>
    <t xml:space="preserve">    （二）国有企业资本金注入</t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</si>
  <si>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 xml:space="preserve">         其中：国有经济结构调整支出</t>
    </r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</si>
  <si>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 xml:space="preserve">               公益性设施投资支出</t>
    </r>
  </si>
  <si>
    <r>
      <rPr>
        <sz val="12"/>
        <rFont val="宋体"/>
        <charset val="134"/>
      </rPr>
      <t xml:space="preserve">              </t>
    </r>
    <r>
      <rPr>
        <sz val="11"/>
        <color theme="1"/>
        <rFont val="宋体"/>
        <charset val="134"/>
        <scheme val="minor"/>
      </rPr>
      <t xml:space="preserve">  </t>
    </r>
    <r>
      <rPr>
        <sz val="12"/>
        <rFont val="宋体"/>
        <charset val="134"/>
      </rPr>
      <t>前瞻性战略性产业发展支出</t>
    </r>
  </si>
  <si>
    <r>
      <rPr>
        <sz val="12"/>
        <rFont val="宋体"/>
        <charset val="134"/>
      </rPr>
      <t xml:space="preserve">              </t>
    </r>
    <r>
      <rPr>
        <sz val="11"/>
        <color theme="1"/>
        <rFont val="宋体"/>
        <charset val="134"/>
        <scheme val="minor"/>
      </rPr>
      <t xml:space="preserve">  </t>
    </r>
    <r>
      <rPr>
        <sz val="12"/>
        <rFont val="宋体"/>
        <charset val="134"/>
      </rPr>
      <t>生态环境保护支出</t>
    </r>
  </si>
  <si>
    <r>
      <rPr>
        <sz val="12"/>
        <rFont val="宋体"/>
        <charset val="134"/>
      </rPr>
      <t xml:space="preserve">              </t>
    </r>
    <r>
      <rPr>
        <sz val="11"/>
        <color theme="1"/>
        <rFont val="宋体"/>
        <charset val="134"/>
        <scheme val="minor"/>
      </rPr>
      <t xml:space="preserve">  </t>
    </r>
    <r>
      <rPr>
        <sz val="12"/>
        <rFont val="宋体"/>
        <charset val="134"/>
      </rPr>
      <t>支持科技进步支出</t>
    </r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</si>
  <si>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 xml:space="preserve">               对外投资合作支出</t>
    </r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</si>
  <si>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 xml:space="preserve">               其他国有企业资本金注入</t>
    </r>
  </si>
  <si>
    <t xml:space="preserve">    （三）国有企业政策性补贴</t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</si>
  <si>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 xml:space="preserve">         其中：国有企业政策性补贴</t>
    </r>
  </si>
  <si>
    <t xml:space="preserve">    （四）金融国有资本经营预算支出</t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</si>
  <si>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 xml:space="preserve">         其中：其他金融国有资本经营预算支出</t>
    </r>
  </si>
  <si>
    <t xml:space="preserve">    （五）其他国有资本经营预算支出</t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</si>
  <si>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 xml:space="preserve">         其中：其他国有资本经营预算支出</t>
    </r>
  </si>
  <si>
    <t>二、转移性支出</t>
  </si>
  <si>
    <t xml:space="preserve">    （一）调出资金</t>
  </si>
  <si>
    <t xml:space="preserve">          其中：国有资本经营预算调出资金</t>
  </si>
  <si>
    <t>全国有资本经营预算支出</t>
  </si>
  <si>
    <t>结转下年支出</t>
  </si>
  <si>
    <r>
      <rPr>
        <b/>
        <sz val="20"/>
        <rFont val="宋体"/>
        <charset val="134"/>
      </rPr>
      <t>201</t>
    </r>
    <r>
      <rPr>
        <b/>
        <sz val="20"/>
        <rFont val="宋体"/>
        <charset val="134"/>
      </rPr>
      <t>9</t>
    </r>
    <r>
      <rPr>
        <b/>
        <sz val="20"/>
        <rFont val="宋体"/>
        <charset val="134"/>
      </rPr>
      <t>年什邡市社会保险基金收入执行表</t>
    </r>
  </si>
  <si>
    <t>累计占预算（%）</t>
  </si>
  <si>
    <t>简要说明</t>
  </si>
  <si>
    <t>一、企业职工基本养老保险基金收入</t>
  </si>
  <si>
    <t xml:space="preserve">    其中：基本养老保险费收入</t>
  </si>
  <si>
    <t xml:space="preserve">          基本养老保险基金财政补贴收入</t>
  </si>
  <si>
    <t xml:space="preserve">          其他基本养老保险基金收入</t>
  </si>
  <si>
    <t>二、机关事业单位基本养老保险基金收入</t>
  </si>
  <si>
    <t>三、失业保险基金收入</t>
  </si>
  <si>
    <t xml:space="preserve">    其中：失业保险费收入</t>
  </si>
  <si>
    <t xml:space="preserve">          失业保险基金财政补贴收入</t>
  </si>
  <si>
    <t xml:space="preserve">          其他失业保险基金收入</t>
  </si>
  <si>
    <t>四、城镇职工基本医疗保险基金收入</t>
  </si>
  <si>
    <t xml:space="preserve">    其中：基本医疗保险费收入</t>
  </si>
  <si>
    <t xml:space="preserve">          基本医疗保险基金财政补贴收入</t>
  </si>
  <si>
    <t xml:space="preserve">          其他基本医疗保险基金收入</t>
  </si>
  <si>
    <t>五、工伤保险基金收入</t>
  </si>
  <si>
    <t xml:space="preserve">    其中：工伤保险费收入</t>
  </si>
  <si>
    <t xml:space="preserve">          工伤保险基金财政补贴收入</t>
  </si>
  <si>
    <t xml:space="preserve">          其他工伤保险基金收入</t>
  </si>
  <si>
    <t>六、生育保险基金收入</t>
  </si>
  <si>
    <t xml:space="preserve">    其中：生育保险费收入</t>
  </si>
  <si>
    <t xml:space="preserve">          生育保险基金财政补贴收入</t>
  </si>
  <si>
    <t xml:space="preserve">          其他生育保险基金收入</t>
  </si>
  <si>
    <t>七、城乡居民基本医疗保险基金收入</t>
  </si>
  <si>
    <t>八、城乡居民基本养老保险基金收入</t>
  </si>
  <si>
    <t>社会保险基金收入合计</t>
  </si>
  <si>
    <r>
      <rPr>
        <b/>
        <sz val="20"/>
        <rFont val="宋体"/>
        <charset val="134"/>
      </rPr>
      <t>201</t>
    </r>
    <r>
      <rPr>
        <b/>
        <sz val="20"/>
        <rFont val="宋体"/>
        <charset val="134"/>
      </rPr>
      <t>9</t>
    </r>
    <r>
      <rPr>
        <b/>
        <sz val="20"/>
        <rFont val="宋体"/>
        <charset val="134"/>
      </rPr>
      <t>年什邡市社会保险基金支出执行表</t>
    </r>
  </si>
  <si>
    <t>一、企业职工基本养老保险基金支出</t>
  </si>
  <si>
    <t xml:space="preserve">    其中：基本养老金</t>
  </si>
  <si>
    <t xml:space="preserve">          医疗补助金</t>
  </si>
  <si>
    <t xml:space="preserve">          丧葬抚恤补助</t>
  </si>
  <si>
    <t xml:space="preserve">          其他基本养老保险基金支出</t>
  </si>
  <si>
    <t>二、机关事业单位基本养老保险基金支出</t>
  </si>
  <si>
    <t>三、失业保险基金支出</t>
  </si>
  <si>
    <t xml:space="preserve">    其中：失业保险金</t>
  </si>
  <si>
    <t xml:space="preserve">          医疗保险费</t>
  </si>
  <si>
    <t xml:space="preserve">          职业培训和职业介绍补贴</t>
  </si>
  <si>
    <t xml:space="preserve">          其他失业保险基金支出</t>
  </si>
  <si>
    <t>四、城镇职工基本医疗保险基金支出</t>
  </si>
  <si>
    <t xml:space="preserve">    其中：基本医疗保险统筹基金待遇支出</t>
  </si>
  <si>
    <t xml:space="preserve">          医疗保险个人账户基金待遇支出</t>
  </si>
  <si>
    <t xml:space="preserve">          其他基本医疗保险基金支出</t>
  </si>
  <si>
    <t>五、工伤保险基金支出</t>
  </si>
  <si>
    <t xml:space="preserve">    其中：工伤保险待遇</t>
  </si>
  <si>
    <t xml:space="preserve">          其他工伤保险基金支出</t>
  </si>
  <si>
    <t>六、生育保险基金支出</t>
  </si>
  <si>
    <t xml:space="preserve">    其中：生育保险金</t>
  </si>
  <si>
    <t xml:space="preserve">          其他生育保险基金支出</t>
  </si>
  <si>
    <t>七、城乡居民基本医疗保险基金支出</t>
  </si>
  <si>
    <t>八、城乡居民基本养老保险基金支出</t>
  </si>
  <si>
    <t>社会保险基金支出合计</t>
  </si>
  <si>
    <t>2019年什邡市地方政府性债务余额情况汇总表</t>
  </si>
  <si>
    <t>政府债务</t>
  </si>
  <si>
    <t>或有债务</t>
  </si>
  <si>
    <t>2019年什邡市地方政府地方政府性债务分地区限额表</t>
  </si>
</sst>
</file>

<file path=xl/styles.xml><?xml version="1.0" encoding="utf-8"?>
<styleSheet xmlns="http://schemas.openxmlformats.org/spreadsheetml/2006/main">
  <numFmts count="1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_(* #,##0_);_(* \(#,##0\);_(* &quot;-&quot;_);_(@_)"/>
    <numFmt numFmtId="178" formatCode="0_ "/>
    <numFmt numFmtId="179" formatCode="_-* #,##0_-;\-* #,##0_-;_-* &quot;-&quot;_-;_-@_-"/>
    <numFmt numFmtId="180" formatCode="____@"/>
    <numFmt numFmtId="181" formatCode="_-* #,##0.00_-;\-* #,##0.00_-;_-* &quot;-&quot;??_-;_-@_-"/>
    <numFmt numFmtId="182" formatCode="0_ ;[Red]\-0\ "/>
    <numFmt numFmtId="183" formatCode="#,##0_);[Red]\(#,##0\)"/>
    <numFmt numFmtId="184" formatCode="#,##0.00_ "/>
    <numFmt numFmtId="185" formatCode="0.00_);[Red]\(0.00\)"/>
    <numFmt numFmtId="186" formatCode="#,##0_ "/>
    <numFmt numFmtId="187" formatCode="0_);[Red]\(0\)"/>
    <numFmt numFmtId="188" formatCode="0.0_ "/>
    <numFmt numFmtId="189" formatCode="0.0_);[Red]\(0.0\)"/>
    <numFmt numFmtId="190" formatCode="#,##0_);\(#,##0\)"/>
  </numFmts>
  <fonts count="7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color indexed="8"/>
      <name val="Arial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sz val="12"/>
      <color indexed="10"/>
      <name val="宋体"/>
      <charset val="134"/>
    </font>
    <font>
      <sz val="11"/>
      <name val="Arial"/>
      <charset val="134"/>
    </font>
    <font>
      <b/>
      <sz val="12"/>
      <name val="黑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10"/>
      <name val="宋体"/>
      <charset val="134"/>
    </font>
    <font>
      <sz val="10"/>
      <name val="Arial"/>
      <charset val="134"/>
    </font>
    <font>
      <sz val="14"/>
      <name val="黑体"/>
      <charset val="134"/>
    </font>
    <font>
      <sz val="11"/>
      <color indexed="8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7"/>
      <name val="Small Fonts"/>
      <charset val="134"/>
    </font>
    <font>
      <b/>
      <sz val="13"/>
      <color indexed="56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62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indexed="23"/>
      <name val="宋体"/>
      <charset val="134"/>
    </font>
    <font>
      <sz val="11"/>
      <color rgb="FFFA7D00"/>
      <name val="宋体"/>
      <charset val="0"/>
      <scheme val="minor"/>
    </font>
    <font>
      <sz val="10"/>
      <name val="Helv"/>
      <charset val="134"/>
    </font>
    <font>
      <b/>
      <sz val="15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14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2"/>
      <color indexed="20"/>
      <name val="宋体"/>
      <charset val="134"/>
    </font>
    <font>
      <sz val="10"/>
      <color indexed="8"/>
      <name val="Calibri"/>
      <charset val="134"/>
    </font>
    <font>
      <sz val="10"/>
      <name val="MS Sans Serif"/>
      <charset val="134"/>
    </font>
    <font>
      <sz val="10"/>
      <color indexed="20"/>
      <name val="Calibri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0"/>
      <color indexed="17"/>
      <name val="Calibri"/>
      <charset val="134"/>
    </font>
    <font>
      <sz val="12"/>
      <name val="Courier"/>
      <charset val="134"/>
    </font>
    <font>
      <b/>
      <sz val="12"/>
      <name val="Times New Roman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83">
    <xf numFmtId="0" fontId="0" fillId="0" borderId="0"/>
    <xf numFmtId="0" fontId="5" fillId="0" borderId="0"/>
    <xf numFmtId="0" fontId="34" fillId="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3" fillId="18" borderId="14" applyNumberForma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8" fillId="25" borderId="0" applyNumberFormat="0" applyBorder="0" applyAlignment="0" applyProtection="0">
      <alignment vertical="center"/>
    </xf>
    <xf numFmtId="0" fontId="49" fillId="27" borderId="1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8" fillId="0" borderId="0"/>
    <xf numFmtId="0" fontId="59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5" fillId="32" borderId="2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/>
    <xf numFmtId="0" fontId="29" fillId="3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61" fillId="14" borderId="22" applyNumberFormat="0" applyAlignment="0" applyProtection="0">
      <alignment vertical="center"/>
    </xf>
    <xf numFmtId="0" fontId="49" fillId="27" borderId="16" applyNumberFormat="0" applyAlignment="0" applyProtection="0">
      <alignment vertical="center"/>
    </xf>
    <xf numFmtId="0" fontId="37" fillId="14" borderId="14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8" fillId="24" borderId="17" applyNumberForma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5" fillId="0" borderId="0"/>
    <xf numFmtId="0" fontId="31" fillId="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53" fillId="0" borderId="0"/>
    <xf numFmtId="43" fontId="2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" fillId="0" borderId="0"/>
    <xf numFmtId="0" fontId="26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" fillId="0" borderId="0"/>
    <xf numFmtId="0" fontId="31" fillId="6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5" fillId="0" borderId="0"/>
    <xf numFmtId="0" fontId="29" fillId="5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5" fillId="0" borderId="0"/>
    <xf numFmtId="0" fontId="26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" fillId="0" borderId="0"/>
    <xf numFmtId="0" fontId="26" fillId="1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6" fillId="11" borderId="0" applyNumberFormat="0" applyBorder="0" applyAlignment="0" applyProtection="0">
      <alignment vertical="center"/>
    </xf>
    <xf numFmtId="0" fontId="5" fillId="0" borderId="0"/>
    <xf numFmtId="0" fontId="26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5" fillId="32" borderId="20" applyNumberFormat="0" applyFon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5" fillId="32" borderId="20" applyNumberFormat="0" applyFon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9" fillId="27" borderId="16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4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9" fillId="27" borderId="16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5" fillId="0" borderId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5" fillId="13" borderId="13" applyNumberFormat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5" fillId="0" borderId="0"/>
    <xf numFmtId="0" fontId="29" fillId="3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5" fillId="0" borderId="0"/>
    <xf numFmtId="0" fontId="31" fillId="6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5" fillId="0" borderId="0"/>
    <xf numFmtId="0" fontId="31" fillId="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44" fillId="19" borderId="16" applyNumberFormat="0" applyAlignment="0" applyProtection="0">
      <alignment vertical="center"/>
    </xf>
    <xf numFmtId="37" fontId="41" fillId="0" borderId="0"/>
    <xf numFmtId="0" fontId="35" fillId="13" borderId="13" applyNumberFormat="0" applyAlignment="0" applyProtection="0">
      <alignment vertical="center"/>
    </xf>
    <xf numFmtId="0" fontId="35" fillId="13" borderId="13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/>
    <xf numFmtId="0" fontId="34" fillId="8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71" fillId="0" borderId="0"/>
    <xf numFmtId="9" fontId="70" fillId="0" borderId="0" applyFont="0" applyFill="0" applyBorder="0" applyAlignment="0" applyProtection="0">
      <alignment vertical="center"/>
    </xf>
    <xf numFmtId="0" fontId="68" fillId="19" borderId="26" applyNumberFormat="0" applyAlignment="0" applyProtection="0">
      <alignment vertical="center"/>
    </xf>
    <xf numFmtId="0" fontId="68" fillId="19" borderId="26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68" fillId="19" borderId="26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70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8" fillId="0" borderId="0"/>
    <xf numFmtId="0" fontId="31" fillId="6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3" fillId="0" borderId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" fillId="0" borderId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5" fillId="0" borderId="0"/>
    <xf numFmtId="0" fontId="5" fillId="0" borderId="0"/>
    <xf numFmtId="0" fontId="5" fillId="0" borderId="0"/>
    <xf numFmtId="0" fontId="2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26" fillId="0" borderId="0"/>
    <xf numFmtId="0" fontId="5" fillId="0" borderId="0"/>
    <xf numFmtId="0" fontId="35" fillId="13" borderId="13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35" fillId="13" borderId="13" applyNumberFormat="0" applyAlignment="0" applyProtection="0">
      <alignment vertical="center"/>
    </xf>
    <xf numFmtId="0" fontId="58" fillId="0" borderId="0"/>
    <xf numFmtId="0" fontId="5" fillId="0" borderId="0"/>
    <xf numFmtId="0" fontId="58" fillId="0" borderId="0"/>
    <xf numFmtId="0" fontId="34" fillId="8" borderId="0" applyNumberFormat="0" applyBorder="0" applyAlignment="0" applyProtection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" fillId="0" borderId="0">
      <alignment vertical="center"/>
    </xf>
    <xf numFmtId="0" fontId="5" fillId="0" borderId="0"/>
    <xf numFmtId="0" fontId="5" fillId="0" borderId="0"/>
    <xf numFmtId="0" fontId="2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5" fillId="0" borderId="0"/>
    <xf numFmtId="0" fontId="34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/>
    <xf numFmtId="0" fontId="34" fillId="8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>
      <alignment vertical="center"/>
    </xf>
    <xf numFmtId="0" fontId="5" fillId="0" borderId="0"/>
    <xf numFmtId="0" fontId="24" fillId="0" borderId="0"/>
    <xf numFmtId="0" fontId="26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" fontId="19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8" fillId="0" borderId="0"/>
    <xf numFmtId="0" fontId="5" fillId="0" borderId="0">
      <alignment vertical="center"/>
    </xf>
    <xf numFmtId="0" fontId="58" fillId="0" borderId="0"/>
    <xf numFmtId="0" fontId="5" fillId="0" borderId="0">
      <alignment vertical="center"/>
    </xf>
    <xf numFmtId="0" fontId="58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0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>
      <alignment vertical="center"/>
    </xf>
    <xf numFmtId="0" fontId="5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8" fillId="0" borderId="0"/>
    <xf numFmtId="0" fontId="58" fillId="0" borderId="0"/>
    <xf numFmtId="0" fontId="5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8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4" fillId="0" borderId="0"/>
    <xf numFmtId="0" fontId="5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67" fillId="0" borderId="25" applyNumberFormat="0" applyFill="0" applyAlignment="0" applyProtection="0">
      <alignment vertical="center"/>
    </xf>
    <xf numFmtId="0" fontId="5" fillId="0" borderId="0"/>
    <xf numFmtId="0" fontId="73" fillId="0" borderId="0"/>
    <xf numFmtId="0" fontId="5" fillId="0" borderId="0"/>
    <xf numFmtId="0" fontId="5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44" fillId="19" borderId="16" applyNumberFormat="0" applyAlignment="0" applyProtection="0">
      <alignment vertical="center"/>
    </xf>
    <xf numFmtId="0" fontId="35" fillId="13" borderId="13" applyNumberFormat="0" applyAlignment="0" applyProtection="0">
      <alignment vertical="center"/>
    </xf>
    <xf numFmtId="0" fontId="35" fillId="13" borderId="13" applyNumberFormat="0" applyAlignment="0" applyProtection="0">
      <alignment vertical="center"/>
    </xf>
    <xf numFmtId="0" fontId="35" fillId="13" borderId="13" applyNumberFormat="0" applyAlignment="0" applyProtection="0">
      <alignment vertical="center"/>
    </xf>
    <xf numFmtId="0" fontId="35" fillId="13" borderId="13" applyNumberFormat="0" applyAlignment="0" applyProtection="0">
      <alignment vertical="center"/>
    </xf>
    <xf numFmtId="0" fontId="35" fillId="13" borderId="13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71" fillId="0" borderId="0"/>
    <xf numFmtId="177" fontId="5" fillId="0" borderId="0" applyFont="0" applyFill="0" applyBorder="0" applyAlignment="0" applyProtection="0"/>
    <xf numFmtId="4" fontId="71" fillId="0" borderId="0" applyFont="0" applyFill="0" applyBorder="0" applyAlignment="0" applyProtection="0"/>
    <xf numFmtId="179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1" fontId="5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4" fontId="5" fillId="0" borderId="0" applyFont="0" applyFill="0" applyBorder="0" applyAlignment="0" applyProtection="0"/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68" fillId="19" borderId="26" applyNumberFormat="0" applyAlignment="0" applyProtection="0">
      <alignment vertical="center"/>
    </xf>
    <xf numFmtId="0" fontId="68" fillId="19" borderId="26" applyNumberFormat="0" applyAlignment="0" applyProtection="0">
      <alignment vertical="center"/>
    </xf>
    <xf numFmtId="0" fontId="68" fillId="19" borderId="26" applyNumberFormat="0" applyAlignment="0" applyProtection="0">
      <alignment vertical="center"/>
    </xf>
    <xf numFmtId="0" fontId="68" fillId="19" borderId="26" applyNumberFormat="0" applyAlignment="0" applyProtection="0">
      <alignment vertical="center"/>
    </xf>
    <xf numFmtId="0" fontId="68" fillId="19" borderId="26" applyNumberFormat="0" applyAlignment="0" applyProtection="0">
      <alignment vertical="center"/>
    </xf>
    <xf numFmtId="0" fontId="68" fillId="19" borderId="26" applyNumberFormat="0" applyAlignment="0" applyProtection="0">
      <alignment vertical="center"/>
    </xf>
    <xf numFmtId="0" fontId="68" fillId="19" borderId="26" applyNumberFormat="0" applyAlignment="0" applyProtection="0">
      <alignment vertical="center"/>
    </xf>
    <xf numFmtId="0" fontId="49" fillId="27" borderId="16" applyNumberFormat="0" applyAlignment="0" applyProtection="0">
      <alignment vertical="center"/>
    </xf>
    <xf numFmtId="0" fontId="49" fillId="27" borderId="16" applyNumberFormat="0" applyAlignment="0" applyProtection="0">
      <alignment vertical="center"/>
    </xf>
    <xf numFmtId="0" fontId="49" fillId="27" borderId="16" applyNumberFormat="0" applyAlignment="0" applyProtection="0">
      <alignment vertical="center"/>
    </xf>
    <xf numFmtId="0" fontId="49" fillId="27" borderId="16" applyNumberFormat="0" applyAlignment="0" applyProtection="0">
      <alignment vertical="center"/>
    </xf>
    <xf numFmtId="0" fontId="49" fillId="27" borderId="16" applyNumberFormat="0" applyAlignment="0" applyProtection="0">
      <alignment vertical="center"/>
    </xf>
    <xf numFmtId="0" fontId="49" fillId="27" borderId="16" applyNumberFormat="0" applyAlignment="0" applyProtection="0">
      <alignment vertical="center"/>
    </xf>
    <xf numFmtId="0" fontId="76" fillId="0" borderId="0"/>
    <xf numFmtId="0" fontId="53" fillId="0" borderId="0"/>
    <xf numFmtId="0" fontId="24" fillId="0" borderId="0"/>
    <xf numFmtId="0" fontId="26" fillId="32" borderId="20" applyNumberFormat="0" applyFont="0" applyAlignment="0" applyProtection="0">
      <alignment vertical="center"/>
    </xf>
    <xf numFmtId="0" fontId="26" fillId="32" borderId="20" applyNumberFormat="0" applyFont="0" applyAlignment="0" applyProtection="0">
      <alignment vertical="center"/>
    </xf>
    <xf numFmtId="0" fontId="26" fillId="32" borderId="20" applyNumberFormat="0" applyFont="0" applyAlignment="0" applyProtection="0">
      <alignment vertical="center"/>
    </xf>
    <xf numFmtId="0" fontId="26" fillId="32" borderId="20" applyNumberFormat="0" applyFont="0" applyAlignment="0" applyProtection="0">
      <alignment vertical="center"/>
    </xf>
    <xf numFmtId="0" fontId="26" fillId="32" borderId="20" applyNumberFormat="0" applyFont="0" applyAlignment="0" applyProtection="0">
      <alignment vertical="center"/>
    </xf>
    <xf numFmtId="0" fontId="26" fillId="32" borderId="20" applyNumberFormat="0" applyFont="0" applyAlignment="0" applyProtection="0">
      <alignment vertical="center"/>
    </xf>
    <xf numFmtId="0" fontId="26" fillId="32" borderId="20" applyNumberFormat="0" applyFont="0" applyAlignment="0" applyProtection="0">
      <alignment vertical="center"/>
    </xf>
  </cellStyleXfs>
  <cellXfs count="334">
    <xf numFmtId="0" fontId="0" fillId="0" borderId="0" xfId="0" applyAlignment="1">
      <alignment vertical="center"/>
    </xf>
    <xf numFmtId="0" fontId="0" fillId="0" borderId="0" xfId="648" applyBorder="1">
      <alignment vertical="center"/>
    </xf>
    <xf numFmtId="0" fontId="0" fillId="0" borderId="0" xfId="648">
      <alignment vertical="center"/>
    </xf>
    <xf numFmtId="0" fontId="1" fillId="2" borderId="0" xfId="648" applyFont="1" applyFill="1" applyBorder="1" applyAlignment="1">
      <alignment horizontal="center" vertical="center" wrapText="1"/>
    </xf>
    <xf numFmtId="0" fontId="2" fillId="2" borderId="0" xfId="648" applyFont="1" applyFill="1" applyBorder="1" applyAlignment="1">
      <alignment vertical="center" wrapText="1"/>
    </xf>
    <xf numFmtId="0" fontId="3" fillId="2" borderId="0" xfId="648" applyFont="1" applyFill="1" applyBorder="1" applyAlignment="1">
      <alignment horizontal="right" wrapText="1"/>
    </xf>
    <xf numFmtId="0" fontId="4" fillId="2" borderId="1" xfId="648" applyFont="1" applyFill="1" applyBorder="1" applyAlignment="1">
      <alignment horizontal="center" vertical="center" wrapText="1"/>
    </xf>
    <xf numFmtId="0" fontId="3" fillId="2" borderId="1" xfId="648" applyNumberFormat="1" applyFont="1" applyFill="1" applyBorder="1" applyAlignment="1" applyProtection="1">
      <alignment horizontal="center" vertical="center"/>
    </xf>
    <xf numFmtId="185" fontId="5" fillId="0" borderId="1" xfId="625" applyNumberFormat="1" applyFont="1" applyFill="1" applyBorder="1" applyAlignment="1">
      <alignment horizontal="right" vertical="center" wrapText="1"/>
    </xf>
    <xf numFmtId="0" fontId="4" fillId="2" borderId="1" xfId="648" applyNumberFormat="1" applyFont="1" applyFill="1" applyBorder="1" applyAlignment="1" applyProtection="1">
      <alignment horizontal="center" vertical="center"/>
    </xf>
    <xf numFmtId="185" fontId="6" fillId="0" borderId="1" xfId="625" applyNumberFormat="1" applyFont="1" applyFill="1" applyBorder="1" applyAlignment="1">
      <alignment horizontal="right" vertical="center" wrapText="1"/>
    </xf>
    <xf numFmtId="0" fontId="3" fillId="2" borderId="0" xfId="648" applyFont="1" applyFill="1" applyBorder="1" applyAlignment="1">
      <alignment vertical="center"/>
    </xf>
    <xf numFmtId="0" fontId="3" fillId="2" borderId="0" xfId="648" applyFont="1" applyFill="1" applyBorder="1" applyAlignment="1">
      <alignment horizontal="right"/>
    </xf>
    <xf numFmtId="0" fontId="4" fillId="0" borderId="1" xfId="625" applyFont="1" applyFill="1" applyBorder="1" applyAlignment="1">
      <alignment horizontal="center" vertical="center"/>
    </xf>
    <xf numFmtId="0" fontId="0" fillId="0" borderId="2" xfId="648" applyFont="1" applyBorder="1" applyAlignment="1">
      <alignment horizontal="center" vertical="center"/>
    </xf>
    <xf numFmtId="0" fontId="0" fillId="0" borderId="3" xfId="648" applyFont="1" applyBorder="1" applyAlignment="1">
      <alignment horizontal="center" vertical="center"/>
    </xf>
    <xf numFmtId="0" fontId="0" fillId="0" borderId="4" xfId="648" applyFont="1" applyBorder="1" applyAlignment="1">
      <alignment horizontal="center" vertical="center"/>
    </xf>
    <xf numFmtId="0" fontId="0" fillId="0" borderId="5" xfId="648" applyFont="1" applyBorder="1" applyAlignment="1">
      <alignment horizontal="center" vertical="center"/>
    </xf>
    <xf numFmtId="0" fontId="3" fillId="0" borderId="1" xfId="625" applyFont="1" applyFill="1" applyBorder="1" applyAlignment="1">
      <alignment horizontal="center" vertical="center"/>
    </xf>
    <xf numFmtId="0" fontId="0" fillId="0" borderId="1" xfId="648" applyFont="1" applyBorder="1" applyAlignment="1">
      <alignment horizontal="center" vertical="center"/>
    </xf>
    <xf numFmtId="0" fontId="0" fillId="0" borderId="1" xfId="648" applyFont="1" applyBorder="1" applyAlignment="1">
      <alignment horizontal="center" vertical="center" wrapText="1"/>
    </xf>
    <xf numFmtId="0" fontId="0" fillId="0" borderId="6" xfId="648" applyBorder="1" applyAlignment="1">
      <alignment horizontal="center" vertical="center"/>
    </xf>
    <xf numFmtId="0" fontId="4" fillId="0" borderId="1" xfId="625" applyFont="1" applyFill="1" applyBorder="1" applyAlignment="1">
      <alignment horizontal="left" vertical="center"/>
    </xf>
    <xf numFmtId="0" fontId="3" fillId="0" borderId="1" xfId="648" applyFont="1" applyFill="1" applyBorder="1" applyAlignment="1">
      <alignment horizontal="center" vertical="center" wrapText="1"/>
    </xf>
    <xf numFmtId="0" fontId="0" fillId="0" borderId="1" xfId="648" applyBorder="1">
      <alignment vertical="center"/>
    </xf>
    <xf numFmtId="0" fontId="3" fillId="0" borderId="1" xfId="648" applyNumberFormat="1" applyFont="1" applyFill="1" applyBorder="1" applyAlignment="1" applyProtection="1">
      <alignment horizontal="center" vertical="center" wrapText="1"/>
    </xf>
    <xf numFmtId="0" fontId="3" fillId="2" borderId="0" xfId="648" applyFont="1" applyFill="1" applyBorder="1">
      <alignment vertical="center"/>
    </xf>
    <xf numFmtId="0" fontId="3" fillId="2" borderId="0" xfId="648" applyFont="1" applyFill="1" applyBorder="1" applyAlignment="1">
      <alignment horizontal="left" vertical="center" wrapText="1"/>
    </xf>
    <xf numFmtId="0" fontId="7" fillId="2" borderId="0" xfId="648" applyFont="1" applyFill="1" applyBorder="1">
      <alignment vertical="center"/>
    </xf>
    <xf numFmtId="0" fontId="3" fillId="2" borderId="0" xfId="648" applyFont="1" applyFill="1" applyBorder="1" applyAlignment="1">
      <alignment horizontal="left" vertical="center"/>
    </xf>
    <xf numFmtId="0" fontId="5" fillId="0" borderId="0" xfId="819" applyFont="1" applyFill="1">
      <alignment vertical="center"/>
    </xf>
    <xf numFmtId="0" fontId="8" fillId="0" borderId="0" xfId="819" applyFont="1" applyFill="1" applyAlignment="1">
      <alignment horizontal="center" vertical="center"/>
    </xf>
    <xf numFmtId="0" fontId="5" fillId="0" borderId="7" xfId="819" applyFont="1" applyFill="1" applyBorder="1" applyAlignment="1">
      <alignment horizontal="right"/>
    </xf>
    <xf numFmtId="186" fontId="6" fillId="0" borderId="1" xfId="732" applyNumberFormat="1" applyFont="1" applyFill="1" applyBorder="1" applyAlignment="1">
      <alignment horizontal="center" vertical="center"/>
    </xf>
    <xf numFmtId="0" fontId="6" fillId="0" borderId="1" xfId="819" applyFont="1" applyFill="1" applyBorder="1" applyAlignment="1">
      <alignment horizontal="center" vertical="center" wrapText="1"/>
    </xf>
    <xf numFmtId="0" fontId="6" fillId="0" borderId="1" xfId="809" applyFont="1" applyFill="1" applyBorder="1" applyAlignment="1">
      <alignment horizontal="center" vertical="center" wrapText="1"/>
    </xf>
    <xf numFmtId="0" fontId="6" fillId="0" borderId="1" xfId="819" applyFont="1" applyFill="1" applyBorder="1" applyAlignment="1">
      <alignment horizontal="justify" vertical="center" wrapText="1"/>
    </xf>
    <xf numFmtId="0" fontId="6" fillId="0" borderId="1" xfId="819" applyFont="1" applyFill="1" applyBorder="1" applyAlignment="1">
      <alignment horizontal="right" vertical="center" wrapText="1"/>
    </xf>
    <xf numFmtId="188" fontId="6" fillId="0" borderId="1" xfId="819" applyNumberFormat="1" applyFont="1" applyFill="1" applyBorder="1" applyAlignment="1">
      <alignment horizontal="right" vertical="center" wrapText="1"/>
    </xf>
    <xf numFmtId="0" fontId="9" fillId="0" borderId="1" xfId="819" applyFont="1" applyFill="1" applyBorder="1" applyAlignment="1">
      <alignment vertical="center" wrapText="1"/>
    </xf>
    <xf numFmtId="0" fontId="5" fillId="0" borderId="1" xfId="819" applyFont="1" applyFill="1" applyBorder="1" applyAlignment="1">
      <alignment horizontal="justify" vertical="center" wrapText="1"/>
    </xf>
    <xf numFmtId="0" fontId="5" fillId="0" borderId="1" xfId="819" applyFont="1" applyFill="1" applyBorder="1" applyAlignment="1">
      <alignment horizontal="right" vertical="center" wrapText="1"/>
    </xf>
    <xf numFmtId="188" fontId="5" fillId="0" borderId="1" xfId="819" applyNumberFormat="1" applyFont="1" applyFill="1" applyBorder="1" applyAlignment="1">
      <alignment horizontal="right" vertical="center" wrapText="1"/>
    </xf>
    <xf numFmtId="186" fontId="10" fillId="0" borderId="1" xfId="0" applyNumberFormat="1" applyFont="1" applyFill="1" applyBorder="1" applyAlignment="1">
      <alignment shrinkToFit="1"/>
    </xf>
    <xf numFmtId="188" fontId="6" fillId="0" borderId="1" xfId="819" applyNumberFormat="1" applyFont="1" applyFill="1" applyBorder="1" applyAlignment="1">
      <alignment vertical="center" wrapText="1"/>
    </xf>
    <xf numFmtId="0" fontId="5" fillId="0" borderId="1" xfId="819" applyFont="1" applyFill="1" applyBorder="1" applyAlignment="1">
      <alignment vertical="center" wrapText="1"/>
    </xf>
    <xf numFmtId="188" fontId="5" fillId="0" borderId="1" xfId="819" applyNumberFormat="1" applyFont="1" applyFill="1" applyBorder="1" applyAlignment="1">
      <alignment vertical="center" wrapText="1"/>
    </xf>
    <xf numFmtId="0" fontId="5" fillId="0" borderId="0" xfId="814" applyFont="1" applyFill="1">
      <alignment vertical="center"/>
    </xf>
    <xf numFmtId="0" fontId="11" fillId="0" borderId="0" xfId="814" applyFont="1" applyFill="1">
      <alignment vertical="center"/>
    </xf>
    <xf numFmtId="0" fontId="5" fillId="0" borderId="0" xfId="814" applyFill="1">
      <alignment vertical="center"/>
    </xf>
    <xf numFmtId="0" fontId="5" fillId="0" borderId="0" xfId="814">
      <alignment vertical="center"/>
    </xf>
    <xf numFmtId="0" fontId="8" fillId="0" borderId="0" xfId="814" applyFont="1" applyAlignment="1">
      <alignment horizontal="center" vertical="center"/>
    </xf>
    <xf numFmtId="0" fontId="5" fillId="0" borderId="0" xfId="814" applyFont="1" applyBorder="1" applyAlignment="1">
      <alignment horizontal="center" vertical="center"/>
    </xf>
    <xf numFmtId="0" fontId="5" fillId="0" borderId="0" xfId="814" applyAlignment="1">
      <alignment horizontal="right"/>
    </xf>
    <xf numFmtId="0" fontId="6" fillId="0" borderId="1" xfId="814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2" xfId="811" applyFont="1" applyBorder="1" applyAlignment="1">
      <alignment vertical="center"/>
    </xf>
    <xf numFmtId="187" fontId="6" fillId="0" borderId="1" xfId="812" applyNumberFormat="1" applyFont="1" applyFill="1" applyBorder="1" applyAlignment="1">
      <alignment horizontal="right" vertical="center" wrapText="1"/>
    </xf>
    <xf numFmtId="0" fontId="6" fillId="0" borderId="1" xfId="814" applyFont="1" applyBorder="1">
      <alignment vertical="center"/>
    </xf>
    <xf numFmtId="0" fontId="5" fillId="0" borderId="2" xfId="811" applyFont="1" applyBorder="1" applyAlignment="1">
      <alignment vertical="center"/>
    </xf>
    <xf numFmtId="187" fontId="5" fillId="0" borderId="1" xfId="812" applyNumberFormat="1" applyFont="1" applyFill="1" applyBorder="1" applyAlignment="1">
      <alignment horizontal="right" vertical="center" wrapText="1"/>
    </xf>
    <xf numFmtId="0" fontId="5" fillId="0" borderId="1" xfId="814" applyFont="1" applyFill="1" applyBorder="1">
      <alignment vertical="center"/>
    </xf>
    <xf numFmtId="0" fontId="11" fillId="0" borderId="1" xfId="814" applyFont="1" applyFill="1" applyBorder="1">
      <alignment vertical="center"/>
    </xf>
    <xf numFmtId="0" fontId="5" fillId="0" borderId="1" xfId="814" applyFill="1" applyBorder="1">
      <alignment vertical="center"/>
    </xf>
    <xf numFmtId="0" fontId="5" fillId="0" borderId="1" xfId="814" applyBorder="1">
      <alignment vertical="center"/>
    </xf>
    <xf numFmtId="186" fontId="12" fillId="0" borderId="1" xfId="0" applyNumberFormat="1" applyFont="1" applyFill="1" applyBorder="1" applyAlignment="1">
      <alignment shrinkToFit="1"/>
    </xf>
    <xf numFmtId="0" fontId="5" fillId="0" borderId="2" xfId="811" applyFont="1" applyFill="1" applyBorder="1" applyAlignment="1">
      <alignment horizontal="left" vertical="center"/>
    </xf>
    <xf numFmtId="0" fontId="6" fillId="0" borderId="2" xfId="811" applyFont="1" applyFill="1" applyBorder="1" applyAlignment="1">
      <alignment horizontal="center" vertical="center"/>
    </xf>
    <xf numFmtId="0" fontId="6" fillId="0" borderId="1" xfId="812" applyFont="1" applyBorder="1" applyAlignment="1">
      <alignment vertical="center"/>
    </xf>
    <xf numFmtId="0" fontId="5" fillId="0" borderId="1" xfId="812" applyBorder="1" applyAlignment="1">
      <alignment vertical="center"/>
    </xf>
    <xf numFmtId="0" fontId="5" fillId="0" borderId="1" xfId="812" applyFill="1" applyBorder="1" applyAlignment="1">
      <alignment vertical="center"/>
    </xf>
    <xf numFmtId="0" fontId="5" fillId="0" borderId="1" xfId="812" applyFont="1" applyFill="1" applyBorder="1" applyAlignment="1">
      <alignment vertical="center"/>
    </xf>
    <xf numFmtId="0" fontId="5" fillId="0" borderId="1" xfId="812" applyFont="1" applyBorder="1" applyAlignment="1">
      <alignment vertical="center"/>
    </xf>
    <xf numFmtId="0" fontId="6" fillId="0" borderId="1" xfId="812" applyFont="1" applyBorder="1" applyAlignment="1">
      <alignment horizontal="center" vertical="center"/>
    </xf>
    <xf numFmtId="176" fontId="6" fillId="0" borderId="1" xfId="816" applyNumberFormat="1" applyFont="1" applyFill="1" applyBorder="1" applyAlignment="1">
      <alignment horizontal="center" vertical="center"/>
    </xf>
    <xf numFmtId="0" fontId="5" fillId="0" borderId="0" xfId="275" applyFont="1"/>
    <xf numFmtId="0" fontId="5" fillId="2" borderId="0" xfId="275" applyFill="1"/>
    <xf numFmtId="0" fontId="5" fillId="0" borderId="0" xfId="275"/>
    <xf numFmtId="0" fontId="8" fillId="0" borderId="0" xfId="275" applyFont="1" applyAlignment="1">
      <alignment horizontal="center" vertical="center"/>
    </xf>
    <xf numFmtId="0" fontId="13" fillId="2" borderId="0" xfId="275" applyFont="1" applyFill="1"/>
    <xf numFmtId="0" fontId="5" fillId="2" borderId="7" xfId="275" applyFont="1" applyFill="1" applyBorder="1" applyAlignment="1">
      <alignment horizontal="right"/>
    </xf>
    <xf numFmtId="0" fontId="6" fillId="2" borderId="1" xfId="275" applyFont="1" applyFill="1" applyBorder="1" applyAlignment="1">
      <alignment horizontal="center" vertical="center"/>
    </xf>
    <xf numFmtId="3" fontId="14" fillId="2" borderId="1" xfId="275" applyNumberFormat="1" applyFont="1" applyFill="1" applyBorder="1" applyAlignment="1" applyProtection="1">
      <alignment horizontal="left" vertical="center"/>
    </xf>
    <xf numFmtId="0" fontId="5" fillId="0" borderId="1" xfId="625" applyFill="1" applyBorder="1" applyAlignment="1">
      <alignment horizontal="left" vertical="center"/>
    </xf>
    <xf numFmtId="0" fontId="5" fillId="0" borderId="1" xfId="625" applyFont="1" applyFill="1" applyBorder="1" applyAlignment="1">
      <alignment horizontal="left" vertical="center"/>
    </xf>
    <xf numFmtId="0" fontId="5" fillId="0" borderId="0" xfId="275" applyFill="1"/>
    <xf numFmtId="0" fontId="8" fillId="0" borderId="0" xfId="275" applyFont="1" applyFill="1" applyAlignment="1">
      <alignment horizontal="center" vertical="center"/>
    </xf>
    <xf numFmtId="0" fontId="13" fillId="0" borderId="0" xfId="275" applyFont="1" applyFill="1"/>
    <xf numFmtId="186" fontId="5" fillId="0" borderId="0" xfId="625" applyNumberFormat="1" applyFont="1" applyFill="1" applyAlignment="1">
      <alignment horizontal="right" wrapText="1"/>
    </xf>
    <xf numFmtId="0" fontId="14" fillId="0" borderId="1" xfId="275" applyFont="1" applyFill="1" applyBorder="1" applyAlignment="1">
      <alignment horizontal="center" vertical="center"/>
    </xf>
    <xf numFmtId="0" fontId="14" fillId="0" borderId="1" xfId="275" applyNumberFormat="1" applyFont="1" applyFill="1" applyBorder="1" applyAlignment="1" applyProtection="1">
      <alignment horizontal="left" vertical="center"/>
    </xf>
    <xf numFmtId="190" fontId="10" fillId="0" borderId="1" xfId="0" applyNumberFormat="1" applyFont="1" applyFill="1" applyBorder="1" applyAlignment="1">
      <alignment shrinkToFit="1"/>
    </xf>
    <xf numFmtId="190" fontId="12" fillId="0" borderId="1" xfId="0" applyNumberFormat="1" applyFont="1" applyFill="1" applyBorder="1" applyAlignment="1">
      <alignment shrinkToFit="1"/>
    </xf>
    <xf numFmtId="178" fontId="5" fillId="0" borderId="0" xfId="275" applyNumberFormat="1" applyAlignment="1">
      <alignment horizontal="center"/>
    </xf>
    <xf numFmtId="0" fontId="8" fillId="0" borderId="0" xfId="697" applyFont="1" applyFill="1" applyAlignment="1">
      <alignment horizontal="center" vertical="center"/>
    </xf>
    <xf numFmtId="0" fontId="13" fillId="0" borderId="0" xfId="695" applyFont="1" applyFill="1" applyAlignment="1">
      <alignment vertical="center"/>
    </xf>
    <xf numFmtId="178" fontId="15" fillId="0" borderId="0" xfId="695" applyNumberFormat="1" applyFont="1" applyFill="1" applyAlignment="1">
      <alignment horizontal="center" vertical="center"/>
    </xf>
    <xf numFmtId="0" fontId="15" fillId="0" borderId="0" xfId="695" applyFont="1" applyFill="1" applyAlignment="1">
      <alignment vertical="center"/>
    </xf>
    <xf numFmtId="186" fontId="5" fillId="0" borderId="0" xfId="625" applyNumberFormat="1" applyFont="1" applyAlignment="1">
      <alignment horizontal="right" wrapText="1"/>
    </xf>
    <xf numFmtId="0" fontId="6" fillId="0" borderId="1" xfId="768" applyFont="1" applyFill="1" applyBorder="1" applyAlignment="1">
      <alignment horizontal="center" vertical="center"/>
    </xf>
    <xf numFmtId="178" fontId="6" fillId="0" borderId="1" xfId="768" applyNumberFormat="1" applyFont="1" applyFill="1" applyBorder="1" applyAlignment="1">
      <alignment horizontal="center" vertical="center"/>
    </xf>
    <xf numFmtId="0" fontId="6" fillId="0" borderId="1" xfId="695" applyFont="1" applyFill="1" applyBorder="1" applyAlignment="1">
      <alignment horizontal="left" vertical="center"/>
    </xf>
    <xf numFmtId="0" fontId="4" fillId="0" borderId="1" xfId="695" applyFont="1" applyBorder="1" applyAlignment="1">
      <alignment horizontal="left" vertical="center"/>
    </xf>
    <xf numFmtId="180" fontId="3" fillId="0" borderId="1" xfId="695" applyNumberFormat="1" applyFont="1" applyBorder="1" applyAlignment="1">
      <alignment vertical="center"/>
    </xf>
    <xf numFmtId="180" fontId="4" fillId="0" borderId="1" xfId="695" applyNumberFormat="1" applyFont="1" applyFill="1" applyBorder="1" applyAlignment="1">
      <alignment vertical="center"/>
    </xf>
    <xf numFmtId="180" fontId="4" fillId="0" borderId="1" xfId="695" applyNumberFormat="1" applyFont="1" applyBorder="1" applyAlignment="1">
      <alignment vertical="center"/>
    </xf>
    <xf numFmtId="0" fontId="3" fillId="0" borderId="1" xfId="695" applyFont="1" applyFill="1" applyBorder="1" applyAlignment="1">
      <alignment vertical="center"/>
    </xf>
    <xf numFmtId="180" fontId="3" fillId="0" borderId="1" xfId="695" applyNumberFormat="1" applyFont="1" applyBorder="1" applyAlignment="1">
      <alignment horizontal="left" vertical="center"/>
    </xf>
    <xf numFmtId="0" fontId="6" fillId="0" borderId="1" xfId="695" applyFont="1" applyFill="1" applyBorder="1" applyAlignment="1">
      <alignment horizontal="center" vertical="center"/>
    </xf>
    <xf numFmtId="0" fontId="5" fillId="0" borderId="0" xfId="695" applyFont="1" applyFill="1" applyBorder="1" applyAlignment="1">
      <alignment horizontal="left" vertical="center"/>
    </xf>
    <xf numFmtId="0" fontId="5" fillId="0" borderId="0" xfId="732">
      <alignment vertical="center"/>
    </xf>
    <xf numFmtId="189" fontId="5" fillId="0" borderId="0" xfId="732" applyNumberFormat="1">
      <alignment vertical="center"/>
    </xf>
    <xf numFmtId="186" fontId="8" fillId="0" borderId="0" xfId="817" applyNumberFormat="1" applyFont="1" applyAlignment="1">
      <alignment horizontal="center" vertical="center"/>
    </xf>
    <xf numFmtId="186" fontId="5" fillId="0" borderId="0" xfId="732" applyNumberFormat="1" applyFont="1" applyAlignment="1">
      <alignment vertical="center"/>
    </xf>
    <xf numFmtId="189" fontId="5" fillId="0" borderId="0" xfId="625" applyNumberFormat="1" applyFont="1" applyAlignment="1">
      <alignment horizontal="right" wrapText="1"/>
    </xf>
    <xf numFmtId="186" fontId="6" fillId="0" borderId="1" xfId="732" applyNumberFormat="1" applyFont="1" applyBorder="1" applyAlignment="1">
      <alignment horizontal="center" vertical="center"/>
    </xf>
    <xf numFmtId="189" fontId="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189" fontId="6" fillId="0" borderId="1" xfId="625" applyNumberFormat="1" applyFont="1" applyFill="1" applyBorder="1" applyAlignment="1">
      <alignment vertical="center"/>
    </xf>
    <xf numFmtId="188" fontId="16" fillId="0" borderId="1" xfId="0" applyNumberFormat="1" applyFont="1" applyFill="1" applyBorder="1" applyAlignment="1" applyProtection="1">
      <alignment vertical="center" wrapText="1"/>
      <protection locked="0"/>
    </xf>
    <xf numFmtId="188" fontId="17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78" fontId="16" fillId="0" borderId="1" xfId="0" applyNumberFormat="1" applyFont="1" applyFill="1" applyBorder="1" applyAlignment="1" applyProtection="1">
      <alignment vertical="center" wrapText="1"/>
      <protection locked="0"/>
    </xf>
    <xf numFmtId="178" fontId="17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7" fillId="0" borderId="1" xfId="0" applyFont="1" applyFill="1" applyBorder="1" applyAlignment="1">
      <alignment horizontal="left" vertical="center" wrapText="1" indent="1"/>
    </xf>
    <xf numFmtId="188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186" fontId="5" fillId="0" borderId="0" xfId="625" applyNumberFormat="1" applyFont="1" applyAlignment="1">
      <alignment vertical="center"/>
    </xf>
    <xf numFmtId="186" fontId="5" fillId="0" borderId="0" xfId="625" applyNumberFormat="1" applyFont="1" applyFill="1" applyAlignment="1">
      <alignment vertical="center"/>
    </xf>
    <xf numFmtId="186" fontId="5" fillId="0" borderId="0" xfId="625" applyNumberFormat="1" applyFont="1"/>
    <xf numFmtId="186" fontId="5" fillId="0" borderId="0" xfId="625" applyNumberFormat="1" applyFont="1" applyAlignment="1">
      <alignment horizontal="right" vertical="center"/>
    </xf>
    <xf numFmtId="186" fontId="6" fillId="0" borderId="1" xfId="625" applyNumberFormat="1" applyFont="1" applyBorder="1" applyAlignment="1">
      <alignment horizontal="center" vertical="center"/>
    </xf>
    <xf numFmtId="0" fontId="3" fillId="0" borderId="1" xfId="625" applyFont="1" applyFill="1" applyBorder="1" applyAlignment="1">
      <alignment horizontal="left" vertical="center" wrapText="1"/>
    </xf>
    <xf numFmtId="178" fontId="3" fillId="0" borderId="1" xfId="625" applyNumberFormat="1" applyFont="1" applyFill="1" applyBorder="1" applyAlignment="1">
      <alignment horizontal="right" vertical="center" wrapText="1"/>
    </xf>
    <xf numFmtId="186" fontId="5" fillId="0" borderId="1" xfId="625" applyNumberFormat="1" applyFont="1" applyBorder="1" applyAlignment="1">
      <alignment vertical="center"/>
    </xf>
    <xf numFmtId="184" fontId="5" fillId="0" borderId="1" xfId="625" applyNumberFormat="1" applyFont="1" applyBorder="1" applyAlignment="1">
      <alignment vertical="center"/>
    </xf>
    <xf numFmtId="178" fontId="3" fillId="0" borderId="1" xfId="625" applyNumberFormat="1" applyFont="1" applyFill="1" applyBorder="1" applyAlignment="1" applyProtection="1">
      <alignment vertical="center" wrapText="1"/>
    </xf>
    <xf numFmtId="0" fontId="4" fillId="0" borderId="1" xfId="625" applyFont="1" applyBorder="1" applyAlignment="1">
      <alignment horizontal="center" vertical="center"/>
    </xf>
    <xf numFmtId="0" fontId="18" fillId="0" borderId="0" xfId="625" applyFont="1" applyAlignment="1">
      <alignment horizontal="center" vertical="center"/>
    </xf>
    <xf numFmtId="0" fontId="5" fillId="0" borderId="0" xfId="625" applyAlignment="1">
      <alignment vertical="center"/>
    </xf>
    <xf numFmtId="0" fontId="5" fillId="0" borderId="0" xfId="625" applyAlignment="1">
      <alignment horizontal="right" vertical="center"/>
    </xf>
    <xf numFmtId="0" fontId="6" fillId="0" borderId="1" xfId="413" applyFont="1" applyFill="1" applyBorder="1" applyAlignment="1">
      <alignment horizontal="center" vertical="center" wrapText="1"/>
    </xf>
    <xf numFmtId="176" fontId="6" fillId="0" borderId="1" xfId="413" applyNumberFormat="1" applyFont="1" applyFill="1" applyBorder="1" applyAlignment="1">
      <alignment horizontal="center" vertical="center" wrapText="1"/>
    </xf>
    <xf numFmtId="0" fontId="5" fillId="0" borderId="1" xfId="375" applyFont="1" applyFill="1" applyBorder="1" applyAlignment="1">
      <alignment vertical="center"/>
    </xf>
    <xf numFmtId="0" fontId="0" fillId="0" borderId="0" xfId="0" applyAlignment="1"/>
    <xf numFmtId="178" fontId="0" fillId="0" borderId="0" xfId="0" applyNumberFormat="1" applyAlignment="1">
      <alignment horizontal="center"/>
    </xf>
    <xf numFmtId="0" fontId="13" fillId="0" borderId="0" xfId="697" applyFont="1" applyFill="1" applyAlignment="1">
      <alignment vertical="center"/>
    </xf>
    <xf numFmtId="178" fontId="15" fillId="0" borderId="0" xfId="697" applyNumberFormat="1" applyFont="1" applyFill="1" applyAlignment="1">
      <alignment horizontal="center" vertical="center"/>
    </xf>
    <xf numFmtId="0" fontId="15" fillId="0" borderId="0" xfId="697" applyFont="1" applyFill="1" applyAlignment="1">
      <alignment vertical="center"/>
    </xf>
    <xf numFmtId="0" fontId="6" fillId="0" borderId="1" xfId="697" applyFont="1" applyFill="1" applyBorder="1" applyAlignment="1">
      <alignment horizontal="left" vertical="center"/>
    </xf>
    <xf numFmtId="0" fontId="4" fillId="0" borderId="1" xfId="697" applyFont="1" applyFill="1" applyBorder="1" applyAlignment="1">
      <alignment horizontal="left" vertical="center"/>
    </xf>
    <xf numFmtId="0" fontId="4" fillId="0" borderId="1" xfId="697" applyFont="1" applyFill="1" applyBorder="1" applyAlignment="1">
      <alignment vertical="center"/>
    </xf>
    <xf numFmtId="180" fontId="3" fillId="0" borderId="1" xfId="697" applyNumberFormat="1" applyFont="1" applyFill="1" applyBorder="1" applyAlignment="1">
      <alignment horizontal="left" vertical="center"/>
    </xf>
    <xf numFmtId="180" fontId="3" fillId="0" borderId="1" xfId="697" applyNumberFormat="1" applyFont="1" applyFill="1" applyBorder="1" applyAlignment="1">
      <alignment vertical="center"/>
    </xf>
    <xf numFmtId="180" fontId="4" fillId="0" borderId="1" xfId="697" applyNumberFormat="1" applyFont="1" applyFill="1" applyBorder="1" applyAlignment="1">
      <alignment horizontal="left" vertical="center"/>
    </xf>
    <xf numFmtId="180" fontId="4" fillId="0" borderId="1" xfId="697" applyNumberFormat="1" applyFont="1" applyFill="1" applyBorder="1" applyAlignment="1">
      <alignment vertical="center"/>
    </xf>
    <xf numFmtId="0" fontId="6" fillId="0" borderId="1" xfId="697" applyFont="1" applyFill="1" applyBorder="1" applyAlignment="1">
      <alignment horizontal="center" vertical="center"/>
    </xf>
    <xf numFmtId="0" fontId="5" fillId="0" borderId="8" xfId="809" applyFont="1" applyFill="1" applyBorder="1" applyAlignment="1">
      <alignment horizontal="justify" vertical="center" wrapText="1"/>
    </xf>
    <xf numFmtId="0" fontId="5" fillId="0" borderId="0" xfId="809" applyFont="1" applyFill="1" applyBorder="1" applyAlignment="1">
      <alignment vertical="center" wrapText="1"/>
    </xf>
    <xf numFmtId="186" fontId="6" fillId="0" borderId="0" xfId="625" applyNumberFormat="1" applyFont="1" applyAlignment="1">
      <alignment vertical="center"/>
    </xf>
    <xf numFmtId="186" fontId="6" fillId="0" borderId="0" xfId="625" applyNumberFormat="1" applyFont="1"/>
    <xf numFmtId="189" fontId="5" fillId="0" borderId="0" xfId="625" applyNumberFormat="1" applyFont="1"/>
    <xf numFmtId="189" fontId="5" fillId="0" borderId="0" xfId="625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8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9" fontId="10" fillId="0" borderId="1" xfId="0" applyNumberFormat="1" applyFont="1" applyFill="1" applyBorder="1" applyAlignment="1">
      <alignment shrinkToFit="1"/>
    </xf>
    <xf numFmtId="189" fontId="5" fillId="0" borderId="1" xfId="625" applyNumberFormat="1" applyFont="1" applyBorder="1" applyAlignment="1">
      <alignment vertical="center"/>
    </xf>
    <xf numFmtId="189" fontId="12" fillId="0" borderId="1" xfId="0" applyNumberFormat="1" applyFont="1" applyFill="1" applyBorder="1" applyAlignment="1">
      <alignment shrinkToFit="1"/>
    </xf>
    <xf numFmtId="186" fontId="5" fillId="0" borderId="1" xfId="625" applyNumberFormat="1" applyFont="1" applyFill="1" applyBorder="1" applyAlignment="1">
      <alignment vertical="center"/>
    </xf>
    <xf numFmtId="0" fontId="0" fillId="0" borderId="1" xfId="648" applyFont="1" applyBorder="1">
      <alignment vertical="center"/>
    </xf>
    <xf numFmtId="0" fontId="0" fillId="0" borderId="1" xfId="648" applyFont="1" applyBorder="1" applyAlignment="1">
      <alignment vertical="center" wrapText="1"/>
    </xf>
    <xf numFmtId="0" fontId="3" fillId="0" borderId="1" xfId="648" applyFont="1" applyFill="1" applyBorder="1" applyAlignment="1">
      <alignment horizontal="right" vertical="center" wrapText="1"/>
    </xf>
    <xf numFmtId="0" fontId="9" fillId="0" borderId="0" xfId="625" applyFont="1" applyFill="1" applyAlignment="1">
      <alignment horizontal="center" vertical="center" wrapText="1"/>
    </xf>
    <xf numFmtId="0" fontId="9" fillId="0" borderId="0" xfId="625" applyFont="1" applyFill="1"/>
    <xf numFmtId="0" fontId="5" fillId="0" borderId="0" xfId="625" applyFont="1" applyFill="1" applyBorder="1"/>
    <xf numFmtId="0" fontId="9" fillId="0" borderId="0" xfId="625" applyFont="1" applyFill="1" applyBorder="1" applyAlignment="1">
      <alignment horizontal="center"/>
    </xf>
    <xf numFmtId="0" fontId="5" fillId="0" borderId="0" xfId="625" applyFont="1" applyFill="1"/>
    <xf numFmtId="0" fontId="5" fillId="0" borderId="0" xfId="625" applyFont="1" applyFill="1" applyAlignment="1">
      <alignment horizontal="center"/>
    </xf>
    <xf numFmtId="0" fontId="9" fillId="0" borderId="0" xfId="625" applyFont="1" applyFill="1" applyBorder="1" applyAlignment="1">
      <alignment horizontal="center" vertical="center" wrapText="1"/>
    </xf>
    <xf numFmtId="0" fontId="8" fillId="0" borderId="0" xfId="625" applyFont="1" applyFill="1" applyBorder="1" applyAlignment="1">
      <alignment horizontal="center" vertical="center"/>
    </xf>
    <xf numFmtId="0" fontId="9" fillId="0" borderId="7" xfId="625" applyFont="1" applyFill="1" applyBorder="1" applyAlignment="1">
      <alignment horizontal="center" vertical="center" wrapText="1"/>
    </xf>
    <xf numFmtId="0" fontId="9" fillId="0" borderId="0" xfId="625" applyFont="1" applyFill="1" applyAlignment="1">
      <alignment horizontal="right" vertical="center" wrapText="1"/>
    </xf>
    <xf numFmtId="0" fontId="9" fillId="0" borderId="0" xfId="625" applyFont="1" applyFill="1" applyBorder="1"/>
    <xf numFmtId="0" fontId="6" fillId="0" borderId="0" xfId="625" applyFont="1" applyFill="1" applyBorder="1" applyAlignment="1">
      <alignment horizontal="center" vertical="center" wrapText="1"/>
    </xf>
    <xf numFmtId="0" fontId="6" fillId="0" borderId="1" xfId="625" applyFont="1" applyFill="1" applyBorder="1" applyAlignment="1">
      <alignment horizontal="center" vertical="center" wrapText="1"/>
    </xf>
    <xf numFmtId="176" fontId="6" fillId="0" borderId="1" xfId="625" applyNumberFormat="1" applyFont="1" applyBorder="1" applyAlignment="1">
      <alignment horizontal="center" vertical="center"/>
    </xf>
    <xf numFmtId="0" fontId="6" fillId="0" borderId="1" xfId="625" applyFont="1" applyBorder="1" applyAlignment="1">
      <alignment horizontal="center" vertical="center" wrapText="1"/>
    </xf>
    <xf numFmtId="0" fontId="6" fillId="2" borderId="1" xfId="625" applyFont="1" applyFill="1" applyBorder="1" applyAlignment="1">
      <alignment horizontal="center" vertical="center" wrapText="1"/>
    </xf>
    <xf numFmtId="0" fontId="6" fillId="2" borderId="1" xfId="625" applyFont="1" applyFill="1" applyBorder="1" applyAlignment="1">
      <alignment horizontal="right" vertical="center" wrapText="1"/>
    </xf>
    <xf numFmtId="0" fontId="6" fillId="2" borderId="1" xfId="625" applyFont="1" applyFill="1" applyBorder="1" applyAlignment="1">
      <alignment horizontal="left" vertical="center" wrapText="1"/>
    </xf>
    <xf numFmtId="0" fontId="6" fillId="2" borderId="1" xfId="625" applyFont="1" applyFill="1" applyBorder="1" applyAlignment="1">
      <alignment vertical="center" wrapText="1"/>
    </xf>
    <xf numFmtId="0" fontId="9" fillId="0" borderId="1" xfId="625" applyFont="1" applyFill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/>
    </xf>
    <xf numFmtId="0" fontId="19" fillId="0" borderId="1" xfId="813" applyFont="1" applyBorder="1" applyAlignment="1">
      <alignment horizontal="center" vertical="center" wrapText="1"/>
    </xf>
    <xf numFmtId="0" fontId="19" fillId="0" borderId="1" xfId="813" applyFont="1" applyFill="1" applyBorder="1" applyAlignment="1">
      <alignment horizontal="center" vertical="center" wrapText="1"/>
    </xf>
    <xf numFmtId="0" fontId="20" fillId="0" borderId="1" xfId="813" applyFont="1" applyFill="1" applyBorder="1" applyAlignment="1">
      <alignment horizontal="center" vertical="center" wrapText="1"/>
    </xf>
    <xf numFmtId="0" fontId="4" fillId="0" borderId="1" xfId="413" applyFont="1" applyFill="1" applyBorder="1" applyAlignment="1">
      <alignment vertical="center"/>
    </xf>
    <xf numFmtId="0" fontId="4" fillId="0" borderId="1" xfId="413" applyFont="1" applyFill="1" applyBorder="1" applyAlignment="1">
      <alignment horizontal="left" vertical="center"/>
    </xf>
    <xf numFmtId="49" fontId="5" fillId="0" borderId="9" xfId="413" applyNumberFormat="1" applyFont="1" applyFill="1" applyBorder="1" applyAlignment="1">
      <alignment vertical="center"/>
    </xf>
    <xf numFmtId="49" fontId="5" fillId="0" borderId="2" xfId="12" applyNumberFormat="1" applyFont="1" applyFill="1" applyBorder="1" applyAlignment="1" applyProtection="1">
      <alignment horizontal="left" vertical="center"/>
    </xf>
    <xf numFmtId="0" fontId="5" fillId="2" borderId="0" xfId="625" applyFont="1" applyFill="1"/>
    <xf numFmtId="0" fontId="5" fillId="0" borderId="0" xfId="625" applyFont="1" applyAlignment="1">
      <alignment horizontal="right" vertical="center"/>
    </xf>
    <xf numFmtId="0" fontId="5" fillId="0" borderId="0" xfId="625" applyFont="1"/>
    <xf numFmtId="0" fontId="1" fillId="0" borderId="0" xfId="625" applyFont="1" applyAlignment="1">
      <alignment horizontal="center" vertical="center" wrapText="1"/>
    </xf>
    <xf numFmtId="0" fontId="5" fillId="0" borderId="0" xfId="625" applyFont="1" applyFill="1" applyAlignment="1">
      <alignment vertical="center"/>
    </xf>
    <xf numFmtId="183" fontId="5" fillId="0" borderId="0" xfId="625" applyNumberFormat="1" applyFont="1" applyAlignment="1">
      <alignment horizontal="right"/>
    </xf>
    <xf numFmtId="0" fontId="6" fillId="0" borderId="1" xfId="625" applyFont="1" applyFill="1" applyBorder="1" applyAlignment="1">
      <alignment horizontal="center" vertical="center"/>
    </xf>
    <xf numFmtId="0" fontId="6" fillId="2" borderId="1" xfId="625" applyFont="1" applyFill="1" applyBorder="1" applyAlignment="1">
      <alignment horizontal="left" vertical="center"/>
    </xf>
    <xf numFmtId="49" fontId="6" fillId="2" borderId="1" xfId="375" applyNumberFormat="1" applyFont="1" applyFill="1" applyBorder="1" applyAlignment="1">
      <alignment horizontal="left" vertical="center"/>
    </xf>
    <xf numFmtId="49" fontId="5" fillId="2" borderId="1" xfId="375" applyNumberFormat="1" applyFont="1" applyFill="1" applyBorder="1" applyAlignment="1">
      <alignment horizontal="left" vertical="center"/>
    </xf>
    <xf numFmtId="0" fontId="5" fillId="0" borderId="1" xfId="625" applyFont="1" applyFill="1" applyBorder="1"/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9" fillId="3" borderId="0" xfId="0" applyNumberFormat="1" applyFont="1" applyFill="1" applyBorder="1" applyAlignment="1" applyProtection="1">
      <alignment horizontal="right" vertical="center"/>
    </xf>
    <xf numFmtId="0" fontId="21" fillId="3" borderId="1" xfId="0" applyNumberFormat="1" applyFont="1" applyFill="1" applyBorder="1" applyAlignment="1" applyProtection="1">
      <alignment horizontal="center" vertical="center"/>
    </xf>
    <xf numFmtId="3" fontId="9" fillId="3" borderId="1" xfId="0" applyNumberFormat="1" applyFont="1" applyFill="1" applyBorder="1" applyAlignment="1" applyProtection="1">
      <alignment horizontal="right" vertical="center"/>
    </xf>
    <xf numFmtId="0" fontId="21" fillId="3" borderId="1" xfId="0" applyNumberFormat="1" applyFont="1" applyFill="1" applyBorder="1" applyAlignment="1" applyProtection="1">
      <alignment vertical="center"/>
    </xf>
    <xf numFmtId="178" fontId="21" fillId="0" borderId="1" xfId="0" applyNumberFormat="1" applyFont="1" applyFill="1" applyBorder="1" applyAlignment="1">
      <alignment horizontal="right" vertical="center" wrapText="1"/>
    </xf>
    <xf numFmtId="3" fontId="9" fillId="4" borderId="1" xfId="0" applyNumberFormat="1" applyFont="1" applyFill="1" applyBorder="1" applyAlignment="1" applyProtection="1">
      <alignment horizontal="right" vertical="center"/>
    </xf>
    <xf numFmtId="0" fontId="9" fillId="3" borderId="1" xfId="0" applyNumberFormat="1" applyFont="1" applyFill="1" applyBorder="1" applyAlignment="1" applyProtection="1">
      <alignment vertical="center"/>
    </xf>
    <xf numFmtId="178" fontId="9" fillId="0" borderId="1" xfId="0" applyNumberFormat="1" applyFont="1" applyFill="1" applyBorder="1" applyAlignment="1">
      <alignment horizontal="right" vertical="center" wrapText="1"/>
    </xf>
    <xf numFmtId="0" fontId="5" fillId="0" borderId="0" xfId="809" applyFont="1" applyFill="1" applyAlignment="1">
      <alignment vertical="center"/>
    </xf>
    <xf numFmtId="0" fontId="6" fillId="0" borderId="0" xfId="809" applyFont="1" applyFill="1" applyAlignment="1">
      <alignment vertical="center"/>
    </xf>
    <xf numFmtId="0" fontId="5" fillId="0" borderId="0" xfId="809" applyFont="1" applyFill="1"/>
    <xf numFmtId="0" fontId="5" fillId="0" borderId="0" xfId="809" applyFont="1" applyFill="1" applyAlignment="1">
      <alignment horizontal="center"/>
    </xf>
    <xf numFmtId="176" fontId="8" fillId="0" borderId="0" xfId="809" applyNumberFormat="1" applyFont="1" applyFill="1" applyBorder="1" applyAlignment="1">
      <alignment horizontal="center" vertical="center"/>
    </xf>
    <xf numFmtId="0" fontId="13" fillId="0" borderId="0" xfId="809" applyFont="1" applyFill="1" applyAlignment="1"/>
    <xf numFmtId="0" fontId="13" fillId="0" borderId="0" xfId="809" applyFont="1" applyFill="1" applyAlignment="1">
      <alignment horizontal="center"/>
    </xf>
    <xf numFmtId="189" fontId="5" fillId="0" borderId="0" xfId="0" applyNumberFormat="1" applyFont="1" applyAlignment="1">
      <alignment horizontal="right" vertical="center" wrapText="1"/>
    </xf>
    <xf numFmtId="0" fontId="6" fillId="0" borderId="5" xfId="275" applyNumberFormat="1" applyFont="1" applyFill="1" applyBorder="1" applyAlignment="1" applyProtection="1">
      <alignment horizontal="center" vertical="center"/>
    </xf>
    <xf numFmtId="0" fontId="6" fillId="0" borderId="8" xfId="275" applyNumberFormat="1" applyFont="1" applyFill="1" applyBorder="1" applyAlignment="1" applyProtection="1">
      <alignment horizontal="center" vertical="center"/>
    </xf>
    <xf numFmtId="0" fontId="6" fillId="0" borderId="1" xfId="275" applyNumberFormat="1" applyFont="1" applyFill="1" applyBorder="1" applyAlignment="1" applyProtection="1">
      <alignment horizontal="center" vertical="center"/>
    </xf>
    <xf numFmtId="0" fontId="6" fillId="0" borderId="1" xfId="275" applyNumberFormat="1" applyFont="1" applyFill="1" applyBorder="1" applyAlignment="1" applyProtection="1">
      <alignment horizontal="left" vertical="center"/>
    </xf>
    <xf numFmtId="187" fontId="6" fillId="0" borderId="1" xfId="275" applyNumberFormat="1" applyFont="1" applyFill="1" applyBorder="1" applyAlignment="1" applyProtection="1">
      <alignment horizontal="left" vertical="center"/>
    </xf>
    <xf numFmtId="0" fontId="5" fillId="0" borderId="1" xfId="275" applyNumberFormat="1" applyFont="1" applyFill="1" applyBorder="1" applyAlignment="1" applyProtection="1">
      <alignment horizontal="left" vertical="center"/>
    </xf>
    <xf numFmtId="187" fontId="5" fillId="0" borderId="1" xfId="275" applyNumberFormat="1" applyFont="1" applyFill="1" applyBorder="1" applyAlignment="1" applyProtection="1">
      <alignment horizontal="left" vertical="center"/>
    </xf>
    <xf numFmtId="187" fontId="6" fillId="0" borderId="1" xfId="275" applyNumberFormat="1" applyFont="1" applyFill="1" applyBorder="1" applyAlignment="1" applyProtection="1">
      <alignment vertical="center"/>
    </xf>
    <xf numFmtId="0" fontId="6" fillId="0" borderId="1" xfId="625" applyNumberFormat="1" applyFont="1" applyFill="1" applyBorder="1" applyAlignment="1" applyProtection="1">
      <alignment horizontal="left" vertical="center"/>
    </xf>
    <xf numFmtId="186" fontId="5" fillId="0" borderId="1" xfId="340" applyNumberFormat="1" applyFont="1" applyFill="1" applyBorder="1" applyAlignment="1">
      <alignment vertical="center"/>
    </xf>
    <xf numFmtId="3" fontId="6" fillId="0" borderId="1" xfId="625" applyNumberFormat="1" applyFont="1" applyFill="1" applyBorder="1" applyAlignment="1" applyProtection="1">
      <alignment horizontal="left" vertical="center"/>
    </xf>
    <xf numFmtId="0" fontId="5" fillId="0" borderId="1" xfId="809" applyFont="1" applyFill="1" applyBorder="1"/>
    <xf numFmtId="0" fontId="5" fillId="0" borderId="1" xfId="809" applyFont="1" applyFill="1" applyBorder="1" applyAlignment="1">
      <alignment horizontal="center"/>
    </xf>
    <xf numFmtId="0" fontId="6" fillId="0" borderId="1" xfId="275" applyFont="1" applyFill="1" applyBorder="1" applyAlignment="1">
      <alignment horizontal="center" vertical="center"/>
    </xf>
    <xf numFmtId="187" fontId="6" fillId="0" borderId="1" xfId="275" applyNumberFormat="1" applyFont="1" applyFill="1" applyBorder="1" applyAlignment="1">
      <alignment horizontal="center" vertical="center"/>
    </xf>
    <xf numFmtId="0" fontId="5" fillId="0" borderId="1" xfId="809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176" fontId="22" fillId="3" borderId="0" xfId="0" applyNumberFormat="1" applyFont="1" applyFill="1" applyAlignment="1">
      <alignment vertical="center"/>
    </xf>
    <xf numFmtId="189" fontId="22" fillId="3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6" fontId="8" fillId="3" borderId="0" xfId="0" applyNumberFormat="1" applyFont="1" applyFill="1" applyAlignment="1">
      <alignment horizontal="center" vertical="center"/>
    </xf>
    <xf numFmtId="189" fontId="8" fillId="3" borderId="0" xfId="0" applyNumberFormat="1" applyFont="1" applyFill="1" applyAlignment="1">
      <alignment horizontal="center" vertical="center"/>
    </xf>
    <xf numFmtId="176" fontId="22" fillId="3" borderId="0" xfId="0" applyNumberFormat="1" applyFont="1" applyFill="1" applyBorder="1" applyAlignment="1">
      <alignment vertical="center"/>
    </xf>
    <xf numFmtId="189" fontId="22" fillId="3" borderId="0" xfId="0" applyNumberFormat="1" applyFont="1" applyFill="1" applyBorder="1" applyAlignment="1">
      <alignment vertical="center"/>
    </xf>
    <xf numFmtId="176" fontId="22" fillId="3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center" vertical="center" wrapText="1"/>
    </xf>
    <xf numFmtId="189" fontId="6" fillId="3" borderId="5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/>
    </xf>
    <xf numFmtId="186" fontId="10" fillId="3" borderId="1" xfId="0" applyNumberFormat="1" applyFont="1" applyFill="1" applyBorder="1" applyAlignment="1">
      <alignment shrinkToFit="1"/>
    </xf>
    <xf numFmtId="189" fontId="12" fillId="3" borderId="1" xfId="0" applyNumberFormat="1" applyFont="1" applyFill="1" applyBorder="1" applyAlignment="1">
      <alignment shrinkToFit="1"/>
    </xf>
    <xf numFmtId="176" fontId="6" fillId="3" borderId="1" xfId="769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86" fontId="12" fillId="3" borderId="1" xfId="0" applyNumberFormat="1" applyFont="1" applyFill="1" applyBorder="1" applyAlignment="1">
      <alignment shrinkToFit="1"/>
    </xf>
    <xf numFmtId="0" fontId="0" fillId="0" borderId="1" xfId="0" applyBorder="1"/>
    <xf numFmtId="176" fontId="5" fillId="3" borderId="1" xfId="769" applyNumberFormat="1" applyFont="1" applyFill="1" applyBorder="1" applyAlignment="1">
      <alignment vertical="center"/>
    </xf>
    <xf numFmtId="178" fontId="9" fillId="2" borderId="1" xfId="0" applyNumberFormat="1" applyFont="1" applyFill="1" applyBorder="1" applyAlignment="1" applyProtection="1">
      <alignment horizontal="left" vertical="center" wrapText="1"/>
      <protection locked="0"/>
    </xf>
    <xf numFmtId="178" fontId="9" fillId="2" borderId="1" xfId="0" applyNumberFormat="1" applyFont="1" applyFill="1" applyBorder="1" applyAlignment="1" applyProtection="1">
      <alignment horizontal="left" vertical="center" wrapText="1" indent="1"/>
      <protection locked="0"/>
    </xf>
    <xf numFmtId="188" fontId="9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188" fontId="9" fillId="2" borderId="1" xfId="0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178" fontId="23" fillId="2" borderId="1" xfId="0" applyNumberFormat="1" applyFont="1" applyFill="1" applyBorder="1" applyAlignment="1" applyProtection="1">
      <alignment horizontal="left" vertical="center" wrapText="1"/>
      <protection locked="0"/>
    </xf>
    <xf numFmtId="176" fontId="12" fillId="3" borderId="0" xfId="0" applyNumberFormat="1" applyFont="1" applyFill="1" applyBorder="1" applyAlignment="1">
      <alignment shrinkToFit="1"/>
    </xf>
    <xf numFmtId="176" fontId="5" fillId="3" borderId="0" xfId="375" applyNumberFormat="1" applyFont="1" applyFill="1" applyBorder="1" applyAlignment="1">
      <alignment vertical="center"/>
    </xf>
    <xf numFmtId="189" fontId="24" fillId="3" borderId="0" xfId="0" applyNumberFormat="1" applyFont="1" applyFill="1" applyBorder="1" applyAlignment="1">
      <alignment horizontal="right" vertical="center" wrapText="1"/>
    </xf>
    <xf numFmtId="176" fontId="24" fillId="3" borderId="0" xfId="0" applyNumberFormat="1" applyFont="1" applyFill="1" applyBorder="1" applyAlignment="1">
      <alignment horizontal="right" vertical="center" wrapText="1"/>
    </xf>
    <xf numFmtId="0" fontId="5" fillId="0" borderId="0" xfId="625" applyFont="1" applyAlignment="1">
      <alignment vertical="center"/>
    </xf>
    <xf numFmtId="176" fontId="0" fillId="0" borderId="0" xfId="0" applyNumberFormat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86" fontId="6" fillId="0" borderId="1" xfId="0" applyNumberFormat="1" applyFont="1" applyFill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12" fillId="0" borderId="1" xfId="0" applyNumberFormat="1" applyFont="1" applyFill="1" applyBorder="1" applyAlignment="1">
      <alignment horizontal="right"/>
    </xf>
    <xf numFmtId="49" fontId="5" fillId="0" borderId="1" xfId="375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86" fontId="6" fillId="0" borderId="1" xfId="375" applyNumberFormat="1" applyFont="1" applyFill="1" applyBorder="1" applyAlignment="1">
      <alignment vertical="center"/>
    </xf>
    <xf numFmtId="0" fontId="5" fillId="3" borderId="0" xfId="732" applyFill="1" applyAlignment="1">
      <alignment horizontal="left"/>
    </xf>
    <xf numFmtId="0" fontId="5" fillId="0" borderId="0" xfId="732" applyAlignment="1">
      <alignment horizontal="left"/>
    </xf>
    <xf numFmtId="0" fontId="5" fillId="0" borderId="0" xfId="732" applyAlignment="1"/>
    <xf numFmtId="0" fontId="5" fillId="3" borderId="0" xfId="625" applyFill="1" applyAlignment="1">
      <alignment horizontal="left" vertical="center" indent="1"/>
    </xf>
    <xf numFmtId="0" fontId="5" fillId="0" borderId="0" xfId="625" applyAlignment="1">
      <alignment horizontal="left" vertical="center" indent="1"/>
    </xf>
    <xf numFmtId="0" fontId="5" fillId="0" borderId="0" xfId="625" applyAlignment="1">
      <alignment horizontal="right"/>
    </xf>
    <xf numFmtId="176" fontId="6" fillId="3" borderId="5" xfId="625" applyNumberFormat="1" applyFont="1" applyFill="1" applyBorder="1" applyAlignment="1">
      <alignment horizontal="center" vertical="center"/>
    </xf>
    <xf numFmtId="176" fontId="6" fillId="0" borderId="5" xfId="625" applyNumberFormat="1" applyFont="1" applyBorder="1" applyAlignment="1">
      <alignment horizontal="center" vertical="center"/>
    </xf>
    <xf numFmtId="0" fontId="6" fillId="0" borderId="5" xfId="625" applyFont="1" applyBorder="1" applyAlignment="1">
      <alignment horizontal="center" vertical="center" wrapText="1"/>
    </xf>
    <xf numFmtId="49" fontId="6" fillId="3" borderId="1" xfId="625" applyNumberFormat="1" applyFont="1" applyFill="1" applyBorder="1" applyAlignment="1" applyProtection="1">
      <alignment horizontal="center" vertical="center"/>
    </xf>
    <xf numFmtId="3" fontId="21" fillId="3" borderId="1" xfId="0" applyNumberFormat="1" applyFont="1" applyFill="1" applyBorder="1" applyAlignment="1" applyProtection="1">
      <alignment horizontal="right" vertical="center"/>
    </xf>
    <xf numFmtId="0" fontId="21" fillId="3" borderId="1" xfId="0" applyNumberFormat="1" applyFont="1" applyFill="1" applyBorder="1" applyAlignment="1" applyProtection="1">
      <alignment horizontal="left" vertical="center"/>
    </xf>
    <xf numFmtId="0" fontId="9" fillId="3" borderId="1" xfId="0" applyNumberFormat="1" applyFont="1" applyFill="1" applyBorder="1" applyAlignment="1" applyProtection="1">
      <alignment horizontal="left" vertical="center"/>
    </xf>
    <xf numFmtId="0" fontId="5" fillId="3" borderId="0" xfId="732" applyFill="1" applyBorder="1" applyAlignment="1">
      <alignment horizontal="left"/>
    </xf>
    <xf numFmtId="0" fontId="21" fillId="3" borderId="0" xfId="0" applyNumberFormat="1" applyFont="1" applyFill="1" applyBorder="1" applyAlignment="1" applyProtection="1">
      <alignment horizontal="left" vertical="center"/>
    </xf>
    <xf numFmtId="0" fontId="25" fillId="0" borderId="0" xfId="809" applyFont="1" applyFill="1" applyAlignment="1">
      <alignment vertical="center"/>
    </xf>
    <xf numFmtId="187" fontId="5" fillId="0" borderId="0" xfId="809" applyNumberFormat="1" applyFont="1" applyFill="1" applyAlignment="1">
      <alignment vertical="center"/>
    </xf>
    <xf numFmtId="182" fontId="6" fillId="0" borderId="1" xfId="810" applyNumberFormat="1" applyFont="1" applyFill="1" applyBorder="1" applyAlignment="1">
      <alignment horizontal="right" vertical="center" wrapText="1"/>
    </xf>
    <xf numFmtId="182" fontId="5" fillId="0" borderId="1" xfId="810" applyNumberFormat="1" applyFont="1" applyFill="1" applyBorder="1" applyAlignment="1">
      <alignment horizontal="right" vertical="center" wrapText="1"/>
    </xf>
    <xf numFmtId="178" fontId="6" fillId="0" borderId="1" xfId="810" applyNumberFormat="1" applyFont="1" applyFill="1" applyBorder="1" applyAlignment="1">
      <alignment horizontal="right" vertical="center" wrapText="1"/>
    </xf>
    <xf numFmtId="0" fontId="26" fillId="0" borderId="1" xfId="809" applyFont="1" applyFill="1" applyBorder="1" applyAlignment="1">
      <alignment vertical="center"/>
    </xf>
    <xf numFmtId="0" fontId="5" fillId="0" borderId="0" xfId="809" applyFont="1" applyFill="1" applyAlignment="1">
      <alignment horizontal="right" vertical="center"/>
    </xf>
    <xf numFmtId="176" fontId="22" fillId="0" borderId="0" xfId="0" applyNumberFormat="1" applyFont="1" applyFill="1" applyAlignment="1">
      <alignment vertical="center"/>
    </xf>
    <xf numFmtId="176" fontId="8" fillId="0" borderId="0" xfId="0" applyNumberFormat="1" applyFont="1" applyFill="1" applyAlignment="1">
      <alignment horizontal="center" vertical="center"/>
    </xf>
    <xf numFmtId="176" fontId="22" fillId="0" borderId="0" xfId="0" applyNumberFormat="1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27" fillId="0" borderId="1" xfId="625" applyFont="1" applyFill="1" applyBorder="1" applyAlignment="1" applyProtection="1">
      <alignment vertical="center"/>
      <protection locked="0"/>
    </xf>
    <xf numFmtId="176" fontId="22" fillId="0" borderId="1" xfId="0" applyNumberFormat="1" applyFont="1" applyFill="1" applyBorder="1" applyAlignment="1">
      <alignment vertical="center"/>
    </xf>
    <xf numFmtId="178" fontId="27" fillId="0" borderId="1" xfId="625" applyNumberFormat="1" applyFont="1" applyFill="1" applyBorder="1" applyAlignment="1" applyProtection="1">
      <alignment vertical="center"/>
      <protection locked="0"/>
    </xf>
    <xf numFmtId="0" fontId="27" fillId="0" borderId="1" xfId="818" applyNumberFormat="1" applyFont="1" applyFill="1" applyBorder="1" applyAlignment="1" applyProtection="1">
      <alignment vertical="center"/>
    </xf>
    <xf numFmtId="0" fontId="28" fillId="0" borderId="1" xfId="818" applyNumberFormat="1" applyFont="1" applyFill="1" applyBorder="1" applyAlignment="1" applyProtection="1">
      <alignment vertical="center"/>
    </xf>
    <xf numFmtId="0" fontId="14" fillId="0" borderId="1" xfId="625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shrinkToFit="1"/>
    </xf>
    <xf numFmtId="186" fontId="12" fillId="0" borderId="0" xfId="0" applyNumberFormat="1" applyFont="1" applyFill="1" applyBorder="1" applyAlignment="1">
      <alignment shrinkToFit="1"/>
    </xf>
    <xf numFmtId="176" fontId="5" fillId="0" borderId="0" xfId="375" applyNumberFormat="1" applyFont="1" applyFill="1" applyBorder="1" applyAlignment="1">
      <alignment vertical="center"/>
    </xf>
  </cellXfs>
  <cellStyles count="1083">
    <cellStyle name="常规" xfId="0" builtinId="0"/>
    <cellStyle name="0,0_x000d_&#10;NA_x000d_&#10;_2017年省对市(州)税收返还和转移支付预算" xfId="1"/>
    <cellStyle name="好_促进扩大信贷增量_四川省2017年省对市（州）税收返还和转移支付分地区预算（草案）--社保处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差" xfId="13" builtinId="27"/>
    <cellStyle name="差_Sheet16_四川省2017年省对市（州）税收返还和转移支付分地区预算（草案）--社保处" xfId="14"/>
    <cellStyle name="好_2-46_四川省2017年省对市（州）税收返还和转移支付分地区预算（草案）--社保处" xfId="15"/>
    <cellStyle name="常规 26 2" xfId="16"/>
    <cellStyle name="常规 31 2" xfId="17"/>
    <cellStyle name="40% - 强调文字颜色 3" xfId="18" builtinId="39"/>
    <cellStyle name="Input 2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60% - 强调文字颜色 4 2 2 2" xfId="25"/>
    <cellStyle name="差_4-14" xfId="26"/>
    <cellStyle name="常规 17 4_2016年四川省省级一般公共预算支出执行情况表" xfId="27"/>
    <cellStyle name="已访问的超链接" xfId="28" builtinId="9"/>
    <cellStyle name="差_促进扩大信贷增量 3" xfId="29"/>
    <cellStyle name="注释" xfId="30" builtinId="10"/>
    <cellStyle name="60% - 强调文字颜色 2" xfId="31" builtinId="36"/>
    <cellStyle name="标题 4" xfId="32" builtinId="19"/>
    <cellStyle name="60% - 强调文字颜色 1 2 2_2017年省对市(州)税收返还和转移支付预算" xfId="33"/>
    <cellStyle name="差_Sheet14" xfId="34"/>
    <cellStyle name="警告文本" xfId="35" builtinId="11"/>
    <cellStyle name="60% - 强调文字颜色 2 2 2" xfId="36"/>
    <cellStyle name="强调文字颜色 1 2 3" xfId="37"/>
    <cellStyle name="Note_2016年全省及省级财政收支执行及2017年预算草案表（20161206，预审自用稿）" xfId="38"/>
    <cellStyle name="标题" xfId="39" builtinId="15"/>
    <cellStyle name="解释性文本" xfId="40" builtinId="53"/>
    <cellStyle name="标题 1" xfId="41" builtinId="16"/>
    <cellStyle name="常规 2 3 2_2017年省对市(州)税收返还和转移支付预算" xfId="42"/>
    <cellStyle name="百分比 4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20% - Accent3 2" xfId="62"/>
    <cellStyle name="Heading 3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40% - 强调文字颜色 1" xfId="68" builtinId="31"/>
    <cellStyle name="常规 47 2 3" xfId="69"/>
    <cellStyle name="差_5-农村教师周转房建设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40% - 强调文字颜色 5" xfId="80" builtinId="47"/>
    <cellStyle name="好_Sheet19_四川省2017年省对市（州）税收返还和转移支付分地区预算（草案）--社保处" xfId="81"/>
    <cellStyle name="60% - 强调文字颜色 5 2 2 2" xfId="82"/>
    <cellStyle name="60% - 强调文字颜色 5" xfId="83" builtinId="48"/>
    <cellStyle name="强调文字颜色 6" xfId="84" builtinId="49"/>
    <cellStyle name="适中 2" xfId="85"/>
    <cellStyle name="60% - 强调文字颜色 5 2 2 3" xfId="86"/>
    <cellStyle name="Heading 3 2" xfId="87"/>
    <cellStyle name="好_2015财金互动汇总（加人行、补成都） 4" xfId="88"/>
    <cellStyle name="差_2-62_四川省2017年省对市（州）税收返还和转移支付分地区预算（草案）--社保处" xfId="89"/>
    <cellStyle name="40% - 强调文字颜色 6" xfId="90" builtinId="51"/>
    <cellStyle name="差_2015直接融资汇总表 2" xfId="91"/>
    <cellStyle name="60% - 强调文字颜色 6" xfId="92" builtinId="52"/>
    <cellStyle name="_ET_STYLE_NoName_00_" xfId="93"/>
    <cellStyle name="千位分隔 3 2" xfId="94"/>
    <cellStyle name="标题 4 2 2" xfId="95"/>
    <cellStyle name="差_博物馆纪念馆逐步免费开放补助资金" xfId="96"/>
    <cellStyle name="20% - Accent2_2016年四川省省级一般公共预算支出执行情况表" xfId="97"/>
    <cellStyle name="强调文字颜色 1 2 2_2017年省对市(州)税收返还和转移支付预算" xfId="98"/>
    <cellStyle name="60% - 强调文字颜色 3 2_四川省2017年省对市（州）税收返还和转移支付分地区预算（草案）--社保处" xfId="99"/>
    <cellStyle name="0,0_x000d_&#10;NA_x000d_&#10; 4" xfId="100"/>
    <cellStyle name="20% - Accent2 2" xfId="101"/>
    <cellStyle name="60% - 强调文字颜色 3 2 2 2" xfId="102"/>
    <cellStyle name="差_“三区”文化人才专项资金" xfId="103"/>
    <cellStyle name="0,0_x000d_&#10;NA_x000d_&#10; 3" xfId="104"/>
    <cellStyle name="差_4-农村义教“营养改善计划”" xfId="105"/>
    <cellStyle name="强调文字颜色 2 2 3" xfId="106"/>
    <cellStyle name="20% - Accent2" xfId="107"/>
    <cellStyle name="差_4-24" xfId="108"/>
    <cellStyle name="60% - 强调文字颜色 3 2 2" xfId="109"/>
    <cellStyle name="差_8 2017年省对市（州）税收返还和转移支付预算分地区情况表（民族事业发展资金）(1)" xfId="110"/>
    <cellStyle name="20% - Accent3" xfId="111"/>
    <cellStyle name="60% - 强调文字颜色 3 2 3" xfId="112"/>
    <cellStyle name="差_4-30" xfId="113"/>
    <cellStyle name="强调文字颜色 2 2 2 2" xfId="114"/>
    <cellStyle name="20% - Accent1 2" xfId="115"/>
    <cellStyle name="0,0_x000d_&#10;NA_x000d_&#10; 2" xfId="116"/>
    <cellStyle name="强调文字颜色 2 2 2" xfId="117"/>
    <cellStyle name="20% - Accent1" xfId="118"/>
    <cellStyle name="0,0_x000d_&#10;NA_x000d_&#10;" xfId="119"/>
    <cellStyle name="20% - 强调文字颜色 3 2 2 3" xfId="120"/>
    <cellStyle name="差_四川省2017年省对市（州）税收返还和转移支付分地区预算（草案）--行政政法处" xfId="121"/>
    <cellStyle name="差_4-23" xfId="122"/>
    <cellStyle name="0,0_x000d_&#10;NA_x000d_&#10; 2 2" xfId="123"/>
    <cellStyle name="40% - 强调文字颜色 3 2 2_2017年省对市(州)税收返还和转移支付预算" xfId="124"/>
    <cellStyle name="0,0_x000d_&#10;NA_x000d_&#10; 2 3" xfId="125"/>
    <cellStyle name="常规 26 2 2" xfId="126"/>
    <cellStyle name="40% - 强调文字颜色 3 2" xfId="127"/>
    <cellStyle name="0,0_x000d_&#10;NA_x000d_&#10; 2_2017年省对市(州)税收返还和转移支付预算" xfId="128"/>
    <cellStyle name="20% - Accent3_2016年四川省省级一般公共预算支出执行情况表" xfId="129"/>
    <cellStyle name="Explanatory Text" xfId="130"/>
    <cellStyle name="Linked Cell_2016年全省及省级财政收支执行及2017年预算草案表（20161206，预审自用稿）" xfId="131"/>
    <cellStyle name="20% - Accent4" xfId="132"/>
    <cellStyle name="差_4-31" xfId="133"/>
    <cellStyle name="20% - Accent4 2" xfId="134"/>
    <cellStyle name="20% - Accent4_2016年四川省省级一般公共预算支出执行情况表" xfId="135"/>
    <cellStyle name="20% - Accent5" xfId="136"/>
    <cellStyle name="20% - Accent5 2" xfId="137"/>
    <cellStyle name="40% - Accent2_2016年四川省省级一般公共预算支出执行情况表" xfId="138"/>
    <cellStyle name="差_25 消防部队大型装备建设补助经费" xfId="139"/>
    <cellStyle name="20% - Accent5_2016年四川省省级一般公共预算支出执行情况表" xfId="140"/>
    <cellStyle name="差_汇总 2_四川省2017年省对市（州）税收返还和转移支付分地区预算（草案）--社保处" xfId="141"/>
    <cellStyle name="20% - Accent6" xfId="142"/>
    <cellStyle name="差_2-义务教育经费保障机制改革" xfId="143"/>
    <cellStyle name="20% - Accent6 2" xfId="144"/>
    <cellStyle name="20% - Accent6_2016年四川省省级一般公共预算支出执行情况表" xfId="145"/>
    <cellStyle name="Accent3 2" xfId="146"/>
    <cellStyle name="20% - 强调文字颜色 1 2" xfId="147"/>
    <cellStyle name="20% - 强调文字颜色 1 2 2" xfId="148"/>
    <cellStyle name="Note" xfId="149"/>
    <cellStyle name="20% - 强调文字颜色 1 2 2 2" xfId="150"/>
    <cellStyle name="Note 2" xfId="151"/>
    <cellStyle name="标题 5" xfId="152"/>
    <cellStyle name="20% - 强调文字颜色 1 2 2 3" xfId="153"/>
    <cellStyle name="差_1-政策性保险财政补助资金" xfId="154"/>
    <cellStyle name="20% - 强调文字颜色 1 2 2_2017年省对市(州)税收返还和转移支付预算" xfId="155"/>
    <cellStyle name="20% - 强调文字颜色 1 2 3" xfId="156"/>
    <cellStyle name="40% - 强调文字颜色 2 2" xfId="157"/>
    <cellStyle name="好_促进扩大信贷增量 3_四川省2017年省对市（州）税收返还和转移支付分地区预算（草案）--社保处" xfId="158"/>
    <cellStyle name="标题 5 2_2017年省对市(州)税收返还和转移支付预算" xfId="159"/>
    <cellStyle name="20% - 强调文字颜色 1 2_四川省2017年省对市（州）税收返还和转移支付分地区预算（草案）--社保处" xfId="160"/>
    <cellStyle name="差_2015直接融资汇总表" xfId="161"/>
    <cellStyle name="20% - 强调文字颜色 2 2" xfId="162"/>
    <cellStyle name="差_10-扶持民族地区教育发展" xfId="163"/>
    <cellStyle name="20% - 强调文字颜色 2 2 2" xfId="164"/>
    <cellStyle name="20% - 强调文字颜色 2 2 2 2" xfId="165"/>
    <cellStyle name="Input_2016年全省及省级财政收支执行及2017年预算草案表（20161206，预审自用稿）" xfId="166"/>
    <cellStyle name="差_3-创业担保贷款贴息及奖补" xfId="167"/>
    <cellStyle name="20% - 强调文字颜色 2 2 2 3" xfId="168"/>
    <cellStyle name="40% - Accent4 2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20% - 强调文字颜色 3 2" xfId="173"/>
    <cellStyle name="Heading 2" xfId="174"/>
    <cellStyle name="好_2-59_四川省2017年省对市（州）税收返还和转移支付分地区预算（草案）--社保处" xfId="175"/>
    <cellStyle name="差_Sheet29_四川省2017年省对市（州）税收返还和转移支付分地区预算（草案）--社保处" xfId="176"/>
    <cellStyle name="20% - 强调文字颜色 3 2 2" xfId="177"/>
    <cellStyle name="强调文字颜色 4 2 2 3" xfId="178"/>
    <cellStyle name="Heading 2 2" xfId="179"/>
    <cellStyle name="20% - 强调文字颜色 3 2 2 2" xfId="180"/>
    <cellStyle name="差_4-22" xfId="181"/>
    <cellStyle name="20% - 强调文字颜色 3 2 2_2017年省对市(州)税收返还和转移支付预算" xfId="182"/>
    <cellStyle name="差_Sheet7" xfId="183"/>
    <cellStyle name="20% - 强调文字颜色 3 2 3" xfId="184"/>
    <cellStyle name="20% - 强调文字颜色 3 2_四川省2017年省对市（州）税收返还和转移支付分地区预算（草案）--社保处" xfId="185"/>
    <cellStyle name="20% - 强调文字颜色 4 2" xfId="186"/>
    <cellStyle name="差_6" xfId="187"/>
    <cellStyle name="常规 3 2" xfId="188"/>
    <cellStyle name="40% - 强调文字颜色 5 2 2_2017年省对市(州)税收返还和转移支付预算" xfId="189"/>
    <cellStyle name="20% - 强调文字颜色 4 2 2" xfId="190"/>
    <cellStyle name="差_2016年四川省省级一般公共预算支出执行情况表" xfId="191"/>
    <cellStyle name="20% - 强调文字颜色 4 2 2 2" xfId="192"/>
    <cellStyle name="20% - 强调文字颜色 4 2 2 3" xfId="193"/>
    <cellStyle name="20% - 强调文字颜色 4 2 2_2017年省对市(州)税收返还和转移支付预算" xfId="194"/>
    <cellStyle name="标题 5 2" xfId="195"/>
    <cellStyle name="20% - 强调文字颜色 4 2 3" xfId="196"/>
    <cellStyle name="差_7-中等职业教育发展专项经费" xfId="197"/>
    <cellStyle name="20% - 强调文字颜色 4 2_四川省2017年省对市（州）税收返还和转移支付分地区预算（草案）--社保处" xfId="198"/>
    <cellStyle name="40% - 强调文字颜色 4 2 3" xfId="199"/>
    <cellStyle name="20% - 强调文字颜色 5 2" xfId="200"/>
    <cellStyle name="20% - 强调文字颜色 5 2 2" xfId="201"/>
    <cellStyle name="20% - 强调文字颜色 5 2 2 2" xfId="202"/>
    <cellStyle name="20% - 强调文字颜色 5 2 2 3" xfId="203"/>
    <cellStyle name="Accent5 2" xfId="204"/>
    <cellStyle name="差_促进扩大信贷增量 2 2_2017年省对市(州)税收返还和转移支付预算" xfId="205"/>
    <cellStyle name="20% - 强调文字颜色 5 2 2_2017年省对市(州)税收返还和转移支付预算" xfId="206"/>
    <cellStyle name="好_5-中央财政统借统还外债项目资金" xfId="207"/>
    <cellStyle name="20% - 强调文字颜色 5 2 3" xfId="208"/>
    <cellStyle name="差_2-46_四川省2017年省对市（州）税收返还和转移支付分地区预算（草案）--社保处" xfId="209"/>
    <cellStyle name="20% - 强调文字颜色 5 2_四川省2017年省对市（州）税收返还和转移支付分地区预算（草案）--社保处" xfId="210"/>
    <cellStyle name="差_汇总 2" xfId="211"/>
    <cellStyle name="20% - 强调文字颜色 6 2" xfId="212"/>
    <cellStyle name="差_2015直接融资汇总表 3_2017年省对市(州)税收返还和转移支付预算" xfId="213"/>
    <cellStyle name="20% - 强调文字颜色 6 2 2" xfId="214"/>
    <cellStyle name="输入 2 2 3" xfId="215"/>
    <cellStyle name="差_9 2017年省对市（州）税收返还和转移支付预算分地区情况表（全省工商行政管理专项经费）(1)" xfId="216"/>
    <cellStyle name="20% - 强调文字颜色 6 2 2 2" xfId="217"/>
    <cellStyle name="差_2-58" xfId="218"/>
    <cellStyle name="20% - 强调文字颜色 6 2 2 3" xfId="219"/>
    <cellStyle name="差_2-59" xfId="220"/>
    <cellStyle name="20% - 强调文字颜色 6 2 2_2017年省对市(州)税收返还和转移支付预算" xfId="221"/>
    <cellStyle name="差 2 2 2" xfId="222"/>
    <cellStyle name="20% - 强调文字颜色 6 2 3" xfId="223"/>
    <cellStyle name="差_汇总_1 2 2_2017年省对市(州)税收返还和转移支付预算" xfId="224"/>
    <cellStyle name="20% - 强调文字颜色 6 2_四川省2017年省对市（州）税收返还和转移支付分地区预算（草案）--社保处" xfId="225"/>
    <cellStyle name="千位分隔 3 2 3" xfId="226"/>
    <cellStyle name="标题 4 2 2 3" xfId="227"/>
    <cellStyle name="40% - Accent1" xfId="228"/>
    <cellStyle name="标题 3 2 2 3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40% - Accent3_2016年四川省省级一般公共预算支出执行情况表" xfId="236"/>
    <cellStyle name="标题 3 2 2" xfId="237"/>
    <cellStyle name="差_汇总_1 2_2017年省对市(州)税收返还和转移支付预算" xfId="238"/>
    <cellStyle name="40% - Accent4" xfId="239"/>
    <cellStyle name="40% - Accent4_2016年四川省省级一般公共预算支出执行情况表" xfId="240"/>
    <cellStyle name="差_2017年省对市(州)税收返还和转移支付预算" xfId="241"/>
    <cellStyle name="警告文本 2" xfId="242"/>
    <cellStyle name="40% - Accent5" xfId="243"/>
    <cellStyle name="警告文本 2 2" xfId="244"/>
    <cellStyle name="40% - Accent5 2" xfId="245"/>
    <cellStyle name="差_7 2017年省对市（州）税收返还和转移支付预算分地区情况表（省级旅游发展资金）(1)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40% - Accent6_2016年四川省省级一般公共预算支出执行情况表" xfId="252"/>
    <cellStyle name="标题 5 2 3" xfId="253"/>
    <cellStyle name="40% - 强调文字颜色 1 2" xfId="254"/>
    <cellStyle name="40% - 强调文字颜色 1 2 2" xfId="255"/>
    <cellStyle name="40% - 强调文字颜色 6 2 2 3" xfId="256"/>
    <cellStyle name="40% - 强调文字颜色 1 2 2 2" xfId="257"/>
    <cellStyle name="40% - 强调文字颜色 1 2 2 3" xfId="258"/>
    <cellStyle name="40% - 强调文字颜色 1 2 2_2017年省对市(州)税收返还和转移支付预算" xfId="259"/>
    <cellStyle name="差_2017年省对市（州）税收返还和转移支付预算分地区情况表（华侨事务补助）(1)_四川省2017年省对市（州）税收返还和转移支付分地区预算（草案）--社保处" xfId="260"/>
    <cellStyle name="40% - 强调文字颜色 1 2 3" xfId="261"/>
    <cellStyle name="40% - 强调文字颜色 1 2_四川省2017年省对市（州）税收返还和转移支付分地区预算（草案）--社保处" xfId="262"/>
    <cellStyle name="差_Sheet18" xfId="263"/>
    <cellStyle name="40% - 强调文字颜色 2 2 2" xfId="264"/>
    <cellStyle name="差_4-29" xfId="265"/>
    <cellStyle name="差_4-5" xfId="266"/>
    <cellStyle name="40% - 强调文字颜色 2 2 2 2" xfId="267"/>
    <cellStyle name="差_Sheet26_四川省2017年省对市（州）税收返还和转移支付分地区预算（草案）--社保处" xfId="268"/>
    <cellStyle name="40% - 强调文字颜色 2 2 2 3" xfId="269"/>
    <cellStyle name="60% - 强调文字颜色 5 2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40% - 强调文字颜色 3 2_四川省2017年省对市（州）税收返还和转移支付分地区预算（草案）--社保处" xfId="280"/>
    <cellStyle name="60% - 强调文字颜色 4 2 2" xfId="281"/>
    <cellStyle name="Neutral 2" xfId="282"/>
    <cellStyle name="40% - 强调文字颜色 4 2 2" xfId="283"/>
    <cellStyle name="Linked Cell" xfId="284"/>
    <cellStyle name="40% - 强调文字颜色 4 2 2 2" xfId="285"/>
    <cellStyle name="Linked Cell 2" xfId="286"/>
    <cellStyle name="40% - 强调文字颜色 4 2 2 3" xfId="287"/>
    <cellStyle name="40% - 强调文字颜色 4 2 2_2017年省对市(州)税收返还和转移支付预算" xfId="288"/>
    <cellStyle name="标题 5 2 2" xfId="289"/>
    <cellStyle name="40% - 强调文字颜色 4 2_四川省2017年省对市（州）税收返还和转移支付分地区预算（草案）--社保处" xfId="290"/>
    <cellStyle name="Total 2" xfId="291"/>
    <cellStyle name="好 2 3" xfId="292"/>
    <cellStyle name="40% - 强调文字颜色 5 2" xfId="293"/>
    <cellStyle name="40% - 强调文字颜色 5 2 2" xfId="294"/>
    <cellStyle name="差_汇总 2 2_四川省2017年省对市（州）税收返还和转移支付分地区预算（草案）--社保处" xfId="295"/>
    <cellStyle name="40% - 强调文字颜色 5 2 2 2" xfId="296"/>
    <cellStyle name="Check Cell" xfId="297"/>
    <cellStyle name="40% - 强调文字颜色 5 2 2 3" xfId="298"/>
    <cellStyle name="40% - 强调文字颜色 5 2 3" xfId="299"/>
    <cellStyle name="40% - 强调文字颜色 5 2_四川省2017年省对市（州）税收返还和转移支付分地区预算（草案）--社保处" xfId="300"/>
    <cellStyle name="百分比 2 3 2" xfId="301"/>
    <cellStyle name="40% - 强调文字颜色 6 2" xfId="302"/>
    <cellStyle name="40% - 强调文字颜色 6 2 2" xfId="303"/>
    <cellStyle name="40% - 强调文字颜色 6 2 2 2" xfId="304"/>
    <cellStyle name="40% - 强调文字颜色 6 2 2_2017年省对市(州)税收返还和转移支付预算" xfId="305"/>
    <cellStyle name="60% - Accent6 2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Title 2" xfId="312"/>
    <cellStyle name="60% - Accent2" xfId="313"/>
    <cellStyle name="差_促进扩大信贷增量 3_2017年省对市(州)税收返还和转移支付预算" xfId="314"/>
    <cellStyle name="60% - Accent2 2" xfId="315"/>
    <cellStyle name="60% - Accent3" xfId="316"/>
    <cellStyle name="Total_2016年全省及省级财政收支执行及2017年预算草案表（20161206，预审自用稿）" xfId="317"/>
    <cellStyle name="60% - Accent3 2" xfId="318"/>
    <cellStyle name="Bad" xfId="319"/>
    <cellStyle name="差_28 基层干训机构建设补助专项资金" xfId="320"/>
    <cellStyle name="60% - Accent4" xfId="321"/>
    <cellStyle name="差_2-45_四川省2017年省对市（州）税收返还和转移支付分地区预算（草案）--社保处" xfId="322"/>
    <cellStyle name="差_2-50_四川省2017年省对市（州）税收返还和转移支付分地区预算（草案）--社保处" xfId="323"/>
    <cellStyle name="60% - Accent4 2" xfId="324"/>
    <cellStyle name="强调文字颜色 4 2" xfId="325"/>
    <cellStyle name="60% - Accent5" xfId="326"/>
    <cellStyle name="强调文字颜色 4 2 2" xfId="327"/>
    <cellStyle name="60% - Accent5 2" xfId="328"/>
    <cellStyle name="60% - 强调文字颜色 1 2 2 3" xfId="329"/>
    <cellStyle name="60% - Accent6" xfId="330"/>
    <cellStyle name="60% - 强调文字颜色 2 2 2_2017年省对市(州)税收返还和转移支付预算" xfId="331"/>
    <cellStyle name="60% - 强调文字颜色 1 2" xfId="332"/>
    <cellStyle name="Heading 4" xfId="333"/>
    <cellStyle name="60% - 强调文字颜色 1 2 2" xfId="334"/>
    <cellStyle name="Heading 4 2" xfId="335"/>
    <cellStyle name="60% - 强调文字颜色 1 2 2 2" xfId="336"/>
    <cellStyle name="60% - 强调文字颜色 1 2 3" xfId="337"/>
    <cellStyle name="差_2" xfId="338"/>
    <cellStyle name="60% - 强调文字颜色 1 2_四川省2017年省对市（州）税收返还和转移支付分地区预算（草案）--社保处" xfId="339"/>
    <cellStyle name="常规_一般预算简表_2006年预算执行及2007年预算安排(新科目　A4)" xfId="340"/>
    <cellStyle name="60% - 强调文字颜色 2 2" xfId="341"/>
    <cellStyle name="差_1 2017年省对市（州）税收返还和转移支付预算分地区情况表（华侨事务补助）(1)" xfId="342"/>
    <cellStyle name="60% - 强调文字颜色 2 2 3" xfId="343"/>
    <cellStyle name="60% - 强调文字颜色 2 2_四川省2017年省对市（州）税收返还和转移支付分地区预算（草案）--社保处" xfId="344"/>
    <cellStyle name="差_促进扩大信贷增量 2" xfId="345"/>
    <cellStyle name="60% - 强调文字颜色 3 2" xfId="346"/>
    <cellStyle name="60% - 强调文字颜色 3 2 2 3" xfId="347"/>
    <cellStyle name="60% - 强调文字颜色 3 2 2_2017年省对市(州)税收返还和转移支付预算" xfId="348"/>
    <cellStyle name="千位分隔 3" xfId="349"/>
    <cellStyle name="标题 4 2" xfId="350"/>
    <cellStyle name="Neutral" xfId="351"/>
    <cellStyle name="60% - 强调文字颜色 4 2" xfId="352"/>
    <cellStyle name="差_促进扩大信贷增量 2_2017年省对市(州)税收返还和转移支付预算" xfId="353"/>
    <cellStyle name="60% - 强调文字颜色 4 2 2 3" xfId="354"/>
    <cellStyle name="差_4-15" xfId="355"/>
    <cellStyle name="差_4-20" xfId="356"/>
    <cellStyle name="标题 1 2 2" xfId="357"/>
    <cellStyle name="差_促进扩大信贷增量 4" xfId="358"/>
    <cellStyle name="60% - 强调文字颜色 4 2 2_2017年省对市(州)税收返还和转移支付预算" xfId="359"/>
    <cellStyle name="差_1-12" xfId="360"/>
    <cellStyle name="60% - 强调文字颜色 4 2_四川省2017年省对市（州）税收返还和转移支付分地区预算（草案）--社保处" xfId="361"/>
    <cellStyle name="60% - 强调文字颜色 5 2 2" xfId="362"/>
    <cellStyle name="差_12 2017年省对市（州）税收返还和转移支付预算分地区情况表（民族地区春节慰问经费）(1)" xfId="363"/>
    <cellStyle name="60% - 强调文字颜色 5 2 2_2017年省对市(州)税收返还和转移支付预算" xfId="364"/>
    <cellStyle name="60% - 强调文字颜色 5 2 3" xfId="365"/>
    <cellStyle name="差 2 2_2017年省对市(州)税收返还和转移支付预算" xfId="366"/>
    <cellStyle name="60% - 强调文字颜色 5 2_四川省2017年省对市（州）税收返还和转移支付分地区预算（草案）--社保处" xfId="367"/>
    <cellStyle name="60% - 强调文字颜色 6 2" xfId="368"/>
    <cellStyle name="差_2015直接融资汇总表 2 2" xfId="369"/>
    <cellStyle name="60% - 强调文字颜色 6 2 2" xfId="370"/>
    <cellStyle name="60% - 强调文字颜色 6 2 2 2" xfId="371"/>
    <cellStyle name="60% - 强调文字颜色 6 2 2 3" xfId="372"/>
    <cellStyle name="差_20 国防动员专项经费" xfId="373"/>
    <cellStyle name="60% - 强调文字颜色 6 2 2_2017年省对市(州)税收返还和转移支付预算" xfId="374"/>
    <cellStyle name="常规_200704(第一稿）" xfId="375"/>
    <cellStyle name="差_2015财金互动汇总（加人行、补成都） 2" xfId="376"/>
    <cellStyle name="60% - 强调文字颜色 6 2 3" xfId="377"/>
    <cellStyle name="差_1-学前教育发展专项资金" xfId="378"/>
    <cellStyle name="60% - 强调文字颜色 6 2_四川省2017年省对市（州）税收返还和转移支付分地区预算（草案）--社保处" xfId="379"/>
    <cellStyle name="Accent1" xfId="380"/>
    <cellStyle name="常规 9 2" xfId="381"/>
    <cellStyle name="常规 3_15-省级防震减灾分情况" xfId="382"/>
    <cellStyle name="差_2-55_四川省2017年省对市（州）税收返还和转移支付分地区预算（草案）--社保处" xfId="383"/>
    <cellStyle name="差_2-60_四川省2017年省对市（州）税收返还和转移支付分地区预算（草案）--社保处" xfId="384"/>
    <cellStyle name="Accent1 2" xfId="385"/>
    <cellStyle name="好_2-46" xfId="386"/>
    <cellStyle name="差_Sheet16" xfId="387"/>
    <cellStyle name="Accent2" xfId="388"/>
    <cellStyle name="Accent2 2" xfId="389"/>
    <cellStyle name="Accent3" xfId="390"/>
    <cellStyle name="Accent4" xfId="391"/>
    <cellStyle name="Accent4 2" xfId="392"/>
    <cellStyle name="Accent6" xfId="393"/>
    <cellStyle name="差_4-11" xfId="394"/>
    <cellStyle name="好_2-62_四川省2017年省对市（州）税收返还和转移支付分地区预算（草案）--社保处" xfId="395"/>
    <cellStyle name="差_Sheet27_四川省2017年省对市（州）税收返还和转移支付分地区预算（草案）--社保处" xfId="396"/>
    <cellStyle name="差_Sheet32_四川省2017年省对市（州）税收返还和转移支付分地区预算（草案）--社保处" xfId="397"/>
    <cellStyle name="Accent5" xfId="398"/>
    <cellStyle name="差_促进扩大信贷增量 2_四川省2017年省对市（州）税收返还和转移支付分地区预算（草案）--社保处" xfId="399"/>
    <cellStyle name="强调文字颜色 1 2_四川省2017年省对市（州）税收返还和转移支付分地区预算（草案）--社保处" xfId="400"/>
    <cellStyle name="常规 11 3" xfId="401"/>
    <cellStyle name="Bad 2" xfId="402"/>
    <cellStyle name="好_文化产业发展专项资金" xfId="403"/>
    <cellStyle name="差_5 2017年省对市（州）税收返还和转移支付预算分地区情况表（全国重点寺观教堂维修经费业生中央财政补助资金）(1)" xfId="404"/>
    <cellStyle name="好_汇总_2017年省对市(州)税收返还和转移支付预算" xfId="405"/>
    <cellStyle name="Calculation" xfId="406"/>
    <cellStyle name="Calculation 2" xfId="407"/>
    <cellStyle name="no dec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Heading 1" xfId="417"/>
    <cellStyle name="差_19 征兵经费" xfId="418"/>
    <cellStyle name="Heading 1 2" xfId="419"/>
    <cellStyle name="Heading 1_2016年全省及省级财政收支执行及2017年预算草案表（20161206，预审自用稿）" xfId="420"/>
    <cellStyle name="差_24 维稳经费" xfId="421"/>
    <cellStyle name="差_汇总_1 3" xfId="422"/>
    <cellStyle name="Heading 2_2016年全省及省级财政收支执行及2017年预算草案表（20161206，预审自用稿）" xfId="423"/>
    <cellStyle name="好_1-学前教育发展专项资金" xfId="424"/>
    <cellStyle name="标题 1 2 2 3" xfId="425"/>
    <cellStyle name="Heading 3_2016年全省及省级财政收支执行及2017年预算草案表（20161206，预审自用稿）" xfId="426"/>
    <cellStyle name="Normal_APR" xfId="427"/>
    <cellStyle name="百分比 3" xfId="428"/>
    <cellStyle name="Output" xfId="429"/>
    <cellStyle name="Output 2" xfId="430"/>
    <cellStyle name="差_地方纪检监察机关办案补助专项资金_四川省2017年省对市（州）税收返还和转移支付分地区预算（草案）--社保处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Warning Text 2" xfId="436"/>
    <cellStyle name="差_%84表2：2016-2018年省级部门三年滚动规划报表" xfId="437"/>
    <cellStyle name="百分比 2" xfId="438"/>
    <cellStyle name="百分比 2 2" xfId="439"/>
    <cellStyle name="百分比 2 3" xfId="440"/>
    <cellStyle name="差_促进扩大信贷增量 2 2_四川省2017年省对市（州）税收返还和转移支付分地区预算（草案）--社保处" xfId="441"/>
    <cellStyle name="百分比 2 3 3" xfId="442"/>
    <cellStyle name="百分比 2 4" xfId="443"/>
    <cellStyle name="百分比 2 5" xfId="444"/>
    <cellStyle name="标题 3 2 2_2017年省对市(州)税收返还和转移支付预算" xfId="445"/>
    <cellStyle name="标题 1 2" xfId="446"/>
    <cellStyle name="标题 1 2 2 2" xfId="447"/>
    <cellStyle name="标题 1 2 2_2017年省对市(州)税收返还和转移支付预算" xfId="448"/>
    <cellStyle name="标题 1 2 3" xfId="449"/>
    <cellStyle name="差_4-21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标题 3 2 2 2" xfId="458"/>
    <cellStyle name="好_4-29" xfId="459"/>
    <cellStyle name="好_2 政法转移支付" xfId="460"/>
    <cellStyle name="常规 17 4" xfId="461"/>
    <cellStyle name="差_2-65_四川省2017年省对市（州）税收返还和转移支付分地区预算（草案）--社保处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差 2 2 3" xfId="472"/>
    <cellStyle name="差_10 2017年省对市（州）税收返还和转移支付预算分地区情况表（寺观教堂维修补助资金）(1)" xfId="473"/>
    <cellStyle name="计算 2 2_2017年省对市(州)税收返还和转移支付预算" xfId="474"/>
    <cellStyle name="好_2-50_四川省2017年省对市（州）税收返还和转移支付分地区预算（草案）--社保处" xfId="475"/>
    <cellStyle name="好_2-45_四川省2017年省对市（州）税收返还和转移支付分地区预算（草案）--社保处" xfId="476"/>
    <cellStyle name="差_Sheet15_四川省2017年省对市（州）税收返还和转移支付分地区预算（草案）--社保处" xfId="477"/>
    <cellStyle name="差_Sheet20_四川省2017年省对市（州）税收返还和转移支付分地区预算（草案）--社保处" xfId="478"/>
    <cellStyle name="差 2 3" xfId="479"/>
    <cellStyle name="差_2015财金互动汇总（加人行、补成都）_2017年省对市(州)税收返还和转移支付预算" xfId="480"/>
    <cellStyle name="差 2_四川省2017年省对市（州）税收返还和转移支付分地区预算（草案）--社保处" xfId="481"/>
    <cellStyle name="差_2015直接融资汇总表 4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123" xfId="485"/>
    <cellStyle name="差_国家级非物质文化遗产保护专项资金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18 2017年省对市（州）税收返还和转移支付预算分地区情况表（全省法院系统业务经费）(1)" xfId="490"/>
    <cellStyle name="差_26 地方纪检监察机关办案补助专项资金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015财金互动汇总（加人行、补成都） 2 2_2017年省对市(州)税收返还和转移支付预算" xfId="495"/>
    <cellStyle name="差_2-65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2015直接融资汇总表 2_2017年省对市(州)税收返还和转移支付预算" xfId="505"/>
    <cellStyle name="差_汇总_1 2 3" xfId="506"/>
    <cellStyle name="差_2015直接融资汇总表 3" xfId="507"/>
    <cellStyle name="差_2015直接融资汇总表_2017年省对市(州)税收返还和转移支付预算" xfId="508"/>
    <cellStyle name="差_国家文物保护专项资金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差_23 铁路护路专项经费" xfId="513"/>
    <cellStyle name="常规 9" xfId="514"/>
    <cellStyle name="差_2-50" xfId="515"/>
    <cellStyle name="差_2-45" xfId="516"/>
    <cellStyle name="样式 1 2" xfId="517"/>
    <cellStyle name="差_2-46" xfId="518"/>
    <cellStyle name="差_2-52" xfId="519"/>
    <cellStyle name="常规 10 2 2 2" xfId="520"/>
    <cellStyle name="差_2-52_四川省2017年省对市（州）税收返还和转移支付分地区预算（草案）--社保处" xfId="521"/>
    <cellStyle name="差_2-60" xfId="522"/>
    <cellStyle name="差_2-55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汇总_1 2" xfId="529"/>
    <cellStyle name="差_2-财金互动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差_Sheet20" xfId="542"/>
    <cellStyle name="差_Sheet15" xfId="543"/>
    <cellStyle name="好_2-45" xfId="544"/>
    <cellStyle name="好_2-5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差_Sheet22" xfId="550"/>
    <cellStyle name="好_2-52" xfId="551"/>
    <cellStyle name="差_Sheet22_四川省2017年省对市（州）税收返还和转移支付分地区预算（草案）--社保处" xfId="552"/>
    <cellStyle name="好_2-52_四川省2017年省对市（州）税收返还和转移支付分地区预算（草案）--社保处" xfId="553"/>
    <cellStyle name="差_Sheet25" xfId="554"/>
    <cellStyle name="好_2-55" xfId="555"/>
    <cellStyle name="好_2-60" xfId="556"/>
    <cellStyle name="差_Sheet25_四川省2017年省对市（州）税收返还和转移支付分地区预算（草案）--社保处" xfId="557"/>
    <cellStyle name="好_2-55_四川省2017年省对市（州）税收返还和转移支付分地区预算（草案）--社保处" xfId="558"/>
    <cellStyle name="好_2-60_四川省2017年省对市（州）税收返还和转移支付分地区预算（草案）--社保处" xfId="559"/>
    <cellStyle name="解释性文本 2 2 3" xfId="560"/>
    <cellStyle name="差_Sheet32" xfId="561"/>
    <cellStyle name="差_Sheet27" xfId="562"/>
    <cellStyle name="好_2-62" xfId="563"/>
    <cellStyle name="差_促进扩大信贷增量_四川省2017年省对市（州）税收返还和转移支付分地区预算（草案）--社保处" xfId="564"/>
    <cellStyle name="差_Sheet29" xfId="565"/>
    <cellStyle name="好_2-59" xfId="566"/>
    <cellStyle name="差_Sheet33" xfId="567"/>
    <cellStyle name="好_2-58" xfId="568"/>
    <cellStyle name="差_Sheet33_四川省2017年省对市（州）税收返还和转移支付分地区预算（草案）--社保处" xfId="569"/>
    <cellStyle name="好_2-58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常规 11 2_2017年省对市(州)税收返还和转移支付预算" xfId="631"/>
    <cellStyle name="好_20 国防动员专项经费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常规 13_四川省2017年省对市（州）税收返还和转移支付分地区预算（草案）--社保处" xfId="639"/>
    <cellStyle name="强调文字颜色 5 2 2 3" xfId="640"/>
    <cellStyle name="常规 14" xfId="641"/>
    <cellStyle name="常规 14 2" xfId="642"/>
    <cellStyle name="常规 15" xfId="643"/>
    <cellStyle name="常规 20" xfId="644"/>
    <cellStyle name="常规 15 2" xfId="645"/>
    <cellStyle name="常规 20 2" xfId="646"/>
    <cellStyle name="常规 15 4" xfId="647"/>
    <cellStyle name="常规 20 4" xfId="648"/>
    <cellStyle name="常规 16" xfId="649"/>
    <cellStyle name="常规 21" xfId="650"/>
    <cellStyle name="检查单元格 2 2 2" xfId="651"/>
    <cellStyle name="常规 16 2" xfId="652"/>
    <cellStyle name="常规 21 2" xfId="653"/>
    <cellStyle name="常规 17" xfId="654"/>
    <cellStyle name="常规 22" xfId="655"/>
    <cellStyle name="检查单元格 2 2 3" xfId="656"/>
    <cellStyle name="常规 17 2" xfId="657"/>
    <cellStyle name="常规 22 2" xfId="658"/>
    <cellStyle name="常规 17 2 2" xfId="659"/>
    <cellStyle name="好 2_四川省2017年省对市（州）税收返还和转移支付分地区预算（草案）--社保处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18" xfId="665"/>
    <cellStyle name="常规 23" xfId="666"/>
    <cellStyle name="常规 18 2" xfId="667"/>
    <cellStyle name="常规 19" xfId="668"/>
    <cellStyle name="常规 24" xfId="669"/>
    <cellStyle name="常规 19 2" xfId="670"/>
    <cellStyle name="常规 24 2" xfId="671"/>
    <cellStyle name="常规 2" xfId="672"/>
    <cellStyle name="常规 2 2" xfId="673"/>
    <cellStyle name="常规 2 2 2" xfId="674"/>
    <cellStyle name="好_4-14" xfId="675"/>
    <cellStyle name="常规 2 2 2 2" xfId="676"/>
    <cellStyle name="常规 2 2 2 3" xfId="677"/>
    <cellStyle name="常规 2 2 2_2017年省对市(州)税收返还和转移支付预算" xfId="678"/>
    <cellStyle name="常规 2 2 3" xfId="679"/>
    <cellStyle name="好_4-15" xfId="680"/>
    <cellStyle name="好_4-20" xfId="681"/>
    <cellStyle name="常规 2 2 4" xfId="682"/>
    <cellStyle name="好_4-21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2 3 5" xfId="691"/>
    <cellStyle name="常规 9_123" xfId="692"/>
    <cellStyle name="常规 2 3_2017年省对市(州)税收返还和转移支付预算" xfId="693"/>
    <cellStyle name="常规 2 4" xfId="694"/>
    <cellStyle name="常规 2 4 2" xfId="695"/>
    <cellStyle name="警告文本 2 2_2017年省对市(州)税收返还和转移支付预算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0 2 2" xfId="704"/>
    <cellStyle name="常规 20 2_2016年社保基金收支执行及2017年预算草案表" xfId="705"/>
    <cellStyle name="常规 20 3" xfId="706"/>
    <cellStyle name="常规 20_2015年全省及省级财政收支执行及2016年预算草案表（20160120）企业处修改" xfId="707"/>
    <cellStyle name="常规 21 2 2" xfId="708"/>
    <cellStyle name="常规 21 3" xfId="709"/>
    <cellStyle name="常规 25" xfId="710"/>
    <cellStyle name="常规 30" xfId="711"/>
    <cellStyle name="常规 25 2" xfId="712"/>
    <cellStyle name="常规 30 2" xfId="713"/>
    <cellStyle name="常规 25 2 2" xfId="714"/>
    <cellStyle name="常规 30 2 2" xfId="715"/>
    <cellStyle name="常规 25 2_2016年社保基金收支执行及2017年预算草案表" xfId="716"/>
    <cellStyle name="常规 26" xfId="717"/>
    <cellStyle name="常规 31" xfId="718"/>
    <cellStyle name="常规 26_2016年社保基金收支执行及2017年预算草案表" xfId="719"/>
    <cellStyle name="常规 31_2016年社保基金收支执行及2017年预算草案表" xfId="720"/>
    <cellStyle name="常规 27" xfId="721"/>
    <cellStyle name="常规 32" xfId="722"/>
    <cellStyle name="常规 27 2" xfId="723"/>
    <cellStyle name="常规 27 2 2" xfId="724"/>
    <cellStyle name="常规 27 2_2016年四川省省级一般公共预算支出执行情况表" xfId="725"/>
    <cellStyle name="常规 27 3" xfId="726"/>
    <cellStyle name="常规 27_2016年四川省省级一般公共预算支出执行情况表" xfId="727"/>
    <cellStyle name="常规 28" xfId="728"/>
    <cellStyle name="常规 33" xfId="729"/>
    <cellStyle name="常规 28 2" xfId="730"/>
    <cellStyle name="常规 28 2 2" xfId="731"/>
    <cellStyle name="常规_省级科预算草案表1.14 2" xfId="732"/>
    <cellStyle name="常规 28_2016年社保基金收支执行及2017年预算草案表" xfId="733"/>
    <cellStyle name="常规 29" xfId="734"/>
    <cellStyle name="常规 34" xfId="735"/>
    <cellStyle name="常规 3" xfId="736"/>
    <cellStyle name="常规 3 2 2" xfId="737"/>
    <cellStyle name="常规 3 2 2 2" xfId="738"/>
    <cellStyle name="常规 3 2 2 3" xfId="739"/>
    <cellStyle name="常规 3 2 2_2017年省对市(州)税收返还和转移支付预算" xfId="740"/>
    <cellStyle name="常规 3 2 3" xfId="741"/>
    <cellStyle name="常规 3 2 3 2" xfId="742"/>
    <cellStyle name="常规 3 2 4" xfId="743"/>
    <cellStyle name="常规 3 2_2016年四川省省级一般公共预算支出执行情况表" xfId="744"/>
    <cellStyle name="常规 3 3" xfId="745"/>
    <cellStyle name="常规 3 3 2" xfId="746"/>
    <cellStyle name="常规 3 3 3" xfId="747"/>
    <cellStyle name="常规 3 3_2017年省对市(州)税收返还和转移支付预算" xfId="748"/>
    <cellStyle name="常规 3 4" xfId="749"/>
    <cellStyle name="常规 30 2_2016年四川省省级一般公共预算支出执行情况表" xfId="750"/>
    <cellStyle name="常规 30 3" xfId="751"/>
    <cellStyle name="常规 30_2016年四川省省级一般公共预算支出执行情况表" xfId="752"/>
    <cellStyle name="常规 35" xfId="753"/>
    <cellStyle name="常规 4" xfId="754"/>
    <cellStyle name="常规 4 2" xfId="755"/>
    <cellStyle name="常规 4 2 2" xfId="756"/>
    <cellStyle name="常规 4 2_123" xfId="757"/>
    <cellStyle name="常规 4 3" xfId="758"/>
    <cellStyle name="常规 4_123" xfId="759"/>
    <cellStyle name="常规 47" xfId="760"/>
    <cellStyle name="常规 47 2" xfId="761"/>
    <cellStyle name="常规 47 2 2" xfId="762"/>
    <cellStyle name="常规 47 2 2 2" xfId="763"/>
    <cellStyle name="常规 47 3" xfId="764"/>
    <cellStyle name="好_Sheet26_四川省2017年省对市（州）税收返还和转移支付分地区预算（草案）--社保处" xfId="765"/>
    <cellStyle name="常规 47 4" xfId="766"/>
    <cellStyle name="常规 47 4 2" xfId="767"/>
    <cellStyle name="常规 47 4 2 2" xfId="768"/>
    <cellStyle name="常规 48" xfId="769"/>
    <cellStyle name="常规 48 2" xfId="770"/>
    <cellStyle name="常规 48 2 2" xfId="771"/>
    <cellStyle name="常规 48 3" xfId="772"/>
    <cellStyle name="常规 5" xfId="773"/>
    <cellStyle name="常规 5 2" xfId="774"/>
    <cellStyle name="常规 5 2 2" xfId="775"/>
    <cellStyle name="常规 5 2 3" xfId="776"/>
    <cellStyle name="常规 5 2_2017年省对市(州)税收返还和转移支付预算" xfId="777"/>
    <cellStyle name="常规 5 3" xfId="778"/>
    <cellStyle name="常规 5 4" xfId="779"/>
    <cellStyle name="好_4-8" xfId="780"/>
    <cellStyle name="常规 5_2017年省对市(州)税收返还和转移支付预算" xfId="781"/>
    <cellStyle name="常规 6" xfId="782"/>
    <cellStyle name="常规 6 2" xfId="783"/>
    <cellStyle name="常规 6 2 2" xfId="784"/>
    <cellStyle name="常规 6 2 2 2" xfId="785"/>
    <cellStyle name="常规 6 2 2 3" xfId="786"/>
    <cellStyle name="常规 6 2 2_2017年省对市(州)税收返还和转移支付预算" xfId="787"/>
    <cellStyle name="常规 6 2 3" xfId="788"/>
    <cellStyle name="常规 6 2 4" xfId="789"/>
    <cellStyle name="常规 6 2_2017年省对市(州)税收返还和转移支付预算" xfId="790"/>
    <cellStyle name="常规 6 3" xfId="791"/>
    <cellStyle name="常规 6 3 2" xfId="792"/>
    <cellStyle name="常规 6 3_123" xfId="793"/>
    <cellStyle name="常规 6 4" xfId="794"/>
    <cellStyle name="常规 6_123" xfId="795"/>
    <cellStyle name="常规 7" xfId="796"/>
    <cellStyle name="常规 7 2" xfId="797"/>
    <cellStyle name="常规 7 2 2" xfId="798"/>
    <cellStyle name="常规 7 2 3" xfId="799"/>
    <cellStyle name="常规 7 2_2017年省对市(州)税收返还和转移支付预算" xfId="800"/>
    <cellStyle name="好_4-9" xfId="801"/>
    <cellStyle name="常规 7 3" xfId="802"/>
    <cellStyle name="常规 7_四川省2017年省对市（州）税收返还和转移支付分地区预算（草案）--社保处" xfId="803"/>
    <cellStyle name="常规 8" xfId="804"/>
    <cellStyle name="常规 8 2" xfId="805"/>
    <cellStyle name="常规 9 2 2" xfId="806"/>
    <cellStyle name="常规 9 2_123" xfId="807"/>
    <cellStyle name="常规 9 3" xfId="808"/>
    <cellStyle name="常规_(陈诚修改稿)2006年全省及省级财政决算及07年预算执行情况表(A4 留底自用) 2" xfId="809"/>
    <cellStyle name="常规_(陈诚修改稿)2006年全省及省级财政决算及07年预算执行情况表(A4 留底自用) 2 2 2" xfId="810"/>
    <cellStyle name="常规_2014年全省及省级财政收支执行及2015年预算草案表（20150123，自用稿）" xfId="811"/>
    <cellStyle name="常规_2015年全省及省级财政收支执行及2016年预算草案表（20160120）企业处修改" xfId="812"/>
    <cellStyle name="常规_Sheet1" xfId="813"/>
    <cellStyle name="常规_国有资本经营预算表样 2 2" xfId="814"/>
    <cellStyle name="汇总 2 3" xfId="815"/>
    <cellStyle name="常规_国资决算以及执行情况0712 2 2" xfId="816"/>
    <cellStyle name="常规_基金分析表(99.3)" xfId="817"/>
    <cellStyle name="常规_录入表" xfId="818"/>
    <cellStyle name="常规_社保基金预算报人大建议表样 2" xfId="819"/>
    <cellStyle name="好 2" xfId="820"/>
    <cellStyle name="好 2 2" xfId="821"/>
    <cellStyle name="好 2 2 2" xfId="822"/>
    <cellStyle name="好_5-农村教师周转房建设" xfId="823"/>
    <cellStyle name="计算 2_四川省2017年省对市（州）税收返还和转移支付分地区预算（草案）--社保处" xfId="824"/>
    <cellStyle name="好 2 2 3" xfId="825"/>
    <cellStyle name="好 2 2_2017年省对市(州)税收返还和转移支付预算" xfId="826"/>
    <cellStyle name="好_%84表2：2016-2018年省级部门三年滚动规划报表" xfId="827"/>
    <cellStyle name="好_“三区”文化人才专项资金" xfId="828"/>
    <cellStyle name="好_1 2017年省对市（州）税收返还和转移支付预算分地区情况表（华侨事务补助）(1)" xfId="829"/>
    <cellStyle name="好_10 2017年省对市（州）税收返还和转移支付预算分地区情况表（寺观教堂维修补助资金）(1)" xfId="830"/>
    <cellStyle name="好_10-扶持民族地区教育发展" xfId="831"/>
    <cellStyle name="好_11 2017年省对市（州）税收返还和转移支付预算分地区情况表（基层行政单位救灾专项资金）(1)" xfId="832"/>
    <cellStyle name="好_1-12" xfId="833"/>
    <cellStyle name="好_1-12_四川省2017年省对市（州）税收返还和转移支付分地区预算（草案）--社保处" xfId="834"/>
    <cellStyle name="好_12 2017年省对市（州）税收返还和转移支付预算分地区情况表（民族地区春节慰问经费）(1)" xfId="835"/>
    <cellStyle name="好_123" xfId="836"/>
    <cellStyle name="好_13 2017年省对市（州）税收返还和转移支付预算分地区情况表（审计能力提升专项经费）(1)" xfId="837"/>
    <cellStyle name="好_14 2017年省对市（州）税收返还和转移支付预算分地区情况表（支持基层政权建设补助资金）(1)" xfId="838"/>
    <cellStyle name="好_15-省级防震减灾分情况" xfId="839"/>
    <cellStyle name="好_18 2017年省对市（州）税收返还和转移支付预算分地区情况表（全省法院系统业务经费）(1)" xfId="840"/>
    <cellStyle name="好_19 征兵经费" xfId="841"/>
    <cellStyle name="好_1-政策性保险财政补助资金" xfId="842"/>
    <cellStyle name="好_2" xfId="843"/>
    <cellStyle name="好_2015财金互动汇总（加人行、补成都）" xfId="844"/>
    <cellStyle name="好_2015财金互动汇总（加人行、补成都） 2" xfId="845"/>
    <cellStyle name="好_2015财金互动汇总（加人行、补成都） 2 2" xfId="846"/>
    <cellStyle name="好_2015财金互动汇总（加人行、补成都） 2 2_2017年省对市(州)税收返还和转移支付预算" xfId="847"/>
    <cellStyle name="好_2015财金互动汇总（加人行、补成都） 2 3" xfId="848"/>
    <cellStyle name="好_2015财金互动汇总（加人行、补成都） 2_2017年省对市(州)税收返还和转移支付预算" xfId="849"/>
    <cellStyle name="好_2015财金互动汇总（加人行、补成都） 3" xfId="850"/>
    <cellStyle name="好_2015财金互动汇总（加人行、补成都） 3_2017年省对市(州)税收返还和转移支付预算" xfId="851"/>
    <cellStyle name="好_2015财金互动汇总（加人行、补成都）_2017年省对市(州)税收返还和转移支付预算" xfId="852"/>
    <cellStyle name="好_2015直接融资汇总表" xfId="853"/>
    <cellStyle name="好_2015直接融资汇总表 2" xfId="854"/>
    <cellStyle name="好_2015直接融资汇总表 2 2" xfId="855"/>
    <cellStyle name="好_2015直接融资汇总表 2 2_2017年省对市(州)税收返还和转移支付预算" xfId="856"/>
    <cellStyle name="好_2015直接融资汇总表 2 3" xfId="857"/>
    <cellStyle name="好_2015直接融资汇总表 2_2017年省对市(州)税收返还和转移支付预算" xfId="858"/>
    <cellStyle name="好_2015直接融资汇总表 3" xfId="859"/>
    <cellStyle name="好_2015直接融资汇总表 3_2017年省对市(州)税收返还和转移支付预算" xfId="860"/>
    <cellStyle name="好_2015直接融资汇总表 4" xfId="861"/>
    <cellStyle name="好_2015直接融资汇总表_2017年省对市(州)税收返还和转移支付预算" xfId="862"/>
    <cellStyle name="好_2016年四川省省级一般公共预算支出执行情况表" xfId="863"/>
    <cellStyle name="好_2017年省对市(州)税收返还和转移支付预算" xfId="864"/>
    <cellStyle name="好_2017年省对市（州）税收返还和转移支付预算分地区情况表（华侨事务补助）(1)" xfId="865"/>
    <cellStyle name="好_2017年省对市（州）税收返还和转移支付预算分地区情况表（华侨事务补助）(1)_四川省2017年省对市（州）税收返还和转移支付分地区预算（草案）--社保处" xfId="866"/>
    <cellStyle name="好_21 禁毒补助经费" xfId="867"/>
    <cellStyle name="警告文本 2 3" xfId="868"/>
    <cellStyle name="好_22 2017年省对市（州）税收返还和转移支付预算分地区情况表（交警业务经费）(1)" xfId="869"/>
    <cellStyle name="好_23 铁路护路专项经费" xfId="870"/>
    <cellStyle name="好_24 维稳经费" xfId="871"/>
    <cellStyle name="好_25 消防部队大型装备建设补助经费" xfId="872"/>
    <cellStyle name="好_宣传文化事业发展专项资金" xfId="873"/>
    <cellStyle name="好_26 地方纪检监察机关办案补助专项资金" xfId="874"/>
    <cellStyle name="好_2-65" xfId="875"/>
    <cellStyle name="好_2-65_四川省2017年省对市（州）税收返还和转移支付分地区预算（草案）--社保处" xfId="876"/>
    <cellStyle name="好_2-67" xfId="877"/>
    <cellStyle name="好_2-67_四川省2017年省对市（州）税收返还和转移支付分地区预算（草案）--社保处" xfId="878"/>
    <cellStyle name="好_27 妇女儿童事业发展专项资金" xfId="879"/>
    <cellStyle name="好_28 基层干训机构建设补助专项资金" xfId="880"/>
    <cellStyle name="好_2-财金互动" xfId="881"/>
    <cellStyle name="好_2-义务教育经费保障机制改革" xfId="882"/>
    <cellStyle name="好_3 2017年省对市（州）税收返还和转移支付预算分地区情况表（到村任职）" xfId="883"/>
    <cellStyle name="好_3-创业担保贷款贴息及奖补" xfId="884"/>
    <cellStyle name="好_3-义务教育均衡发展专项" xfId="885"/>
    <cellStyle name="好_4-11" xfId="886"/>
    <cellStyle name="好_4-12" xfId="887"/>
    <cellStyle name="好_4-22" xfId="888"/>
    <cellStyle name="好_4-23" xfId="889"/>
    <cellStyle name="好_4-24" xfId="890"/>
    <cellStyle name="好_4-30" xfId="891"/>
    <cellStyle name="好_4-31" xfId="892"/>
    <cellStyle name="好_4-5" xfId="893"/>
    <cellStyle name="好_4-农村义教“营养改善计划”" xfId="894"/>
    <cellStyle name="好_5 2017年省对市（州）税收返还和转移支付预算分地区情况表（全国重点寺观教堂维修经费业生中央财政补助资金）(1)" xfId="895"/>
    <cellStyle name="好_6" xfId="896"/>
    <cellStyle name="好_6-扶持民办教育专项" xfId="897"/>
    <cellStyle name="好_6-省级财政政府与社会资本合作项目综合补助资金" xfId="898"/>
    <cellStyle name="好_7 2017年省对市（州）税收返还和转移支付预算分地区情况表（省级旅游发展资金）(1)" xfId="899"/>
    <cellStyle name="好_7-普惠金融政府和社会资本合作以奖代补资金" xfId="900"/>
    <cellStyle name="好_7-中等职业教育发展专项经费" xfId="901"/>
    <cellStyle name="好_8 2017年省对市（州）税收返还和转移支付预算分地区情况表（民族事业发展资金）(1)" xfId="902"/>
    <cellStyle name="好_9 2017年省对市（州）税收返还和转移支付预算分地区情况表（全省工商行政管理专项经费）(1)" xfId="903"/>
    <cellStyle name="好_Sheet14" xfId="904"/>
    <cellStyle name="好_Sheet14_四川省2017年省对市（州）税收返还和转移支付分地区预算（草案）--社保处" xfId="905"/>
    <cellStyle name="好_Sheet15" xfId="906"/>
    <cellStyle name="好_Sheet20" xfId="907"/>
    <cellStyle name="好_Sheet15_四川省2017年省对市（州）税收返还和转移支付分地区预算（草案）--社保处" xfId="908"/>
    <cellStyle name="好_Sheet20_四川省2017年省对市（州）税收返还和转移支付分地区预算（草案）--社保处" xfId="909"/>
    <cellStyle name="好_Sheet16" xfId="910"/>
    <cellStyle name="好_Sheet16_四川省2017年省对市（州）税收返还和转移支付分地区预算（草案）--社保处" xfId="911"/>
    <cellStyle name="好_Sheet18" xfId="912"/>
    <cellStyle name="好_Sheet18_四川省2017年省对市（州）税收返还和转移支付分地区预算（草案）--社保处" xfId="913"/>
    <cellStyle name="好_Sheet19" xfId="914"/>
    <cellStyle name="好_Sheet2" xfId="915"/>
    <cellStyle name="好_Sheet22" xfId="916"/>
    <cellStyle name="好_Sheet22_四川省2017年省对市（州）税收返还和转移支付分地区预算（草案）--社保处" xfId="917"/>
    <cellStyle name="好_Sheet25" xfId="918"/>
    <cellStyle name="好_Sheet25_四川省2017年省对市（州）税收返还和转移支付分地区预算（草案）--社保处" xfId="919"/>
    <cellStyle name="好_Sheet26" xfId="920"/>
    <cellStyle name="好_Sheet27" xfId="921"/>
    <cellStyle name="好_Sheet32" xfId="922"/>
    <cellStyle name="好_Sheet27_四川省2017年省对市（州）税收返还和转移支付分地区预算（草案）--社保处" xfId="923"/>
    <cellStyle name="好_Sheet32_四川省2017年省对市（州）税收返还和转移支付分地区预算（草案）--社保处" xfId="924"/>
    <cellStyle name="好_Sheet29" xfId="925"/>
    <cellStyle name="好_Sheet29_四川省2017年省对市（州）税收返还和转移支付分地区预算（草案）--社保处" xfId="926"/>
    <cellStyle name="好_Sheet33" xfId="927"/>
    <cellStyle name="好_Sheet33_四川省2017年省对市（州）税收返还和转移支付分地区预算（草案）--社保处" xfId="928"/>
    <cellStyle name="好_Sheet7" xfId="929"/>
    <cellStyle name="好_博物馆纪念馆逐步免费开放补助资金" xfId="930"/>
    <cellStyle name="好_促进扩大信贷增量" xfId="931"/>
    <cellStyle name="好_促进扩大信贷增量 2" xfId="932"/>
    <cellStyle name="好_促进扩大信贷增量 2 2" xfId="933"/>
    <cellStyle name="好_促进扩大信贷增量 2 2_2017年省对市(州)税收返还和转移支付预算" xfId="934"/>
    <cellStyle name="好_促进扩大信贷增量 2 2_四川省2017年省对市（州）税收返还和转移支付分地区预算（草案）--社保处" xfId="935"/>
    <cellStyle name="强调文字颜色 1 2" xfId="936"/>
    <cellStyle name="好_促进扩大信贷增量 2 3" xfId="937"/>
    <cellStyle name="好_促进扩大信贷增量 2_2017年省对市(州)税收返还和转移支付预算" xfId="938"/>
    <cellStyle name="好_促进扩大信贷增量 2_四川省2017年省对市（州）税收返还和转移支付分地区预算（草案）--社保处" xfId="939"/>
    <cellStyle name="好_促进扩大信贷增量 3" xfId="940"/>
    <cellStyle name="好_促进扩大信贷增量 3_2017年省对市(州)税收返还和转移支付预算" xfId="941"/>
    <cellStyle name="好_促进扩大信贷增量 4" xfId="942"/>
    <cellStyle name="好_促进扩大信贷增量_2017年省对市(州)税收返还和转移支付预算" xfId="943"/>
    <cellStyle name="好_地方纪检监察机关办案补助专项资金" xfId="944"/>
    <cellStyle name="好_地方纪检监察机关办案补助专项资金_四川省2017年省对市（州）税收返还和转移支付分地区预算（草案）--社保处" xfId="945"/>
    <cellStyle name="好_公共文化服务体系建设" xfId="946"/>
    <cellStyle name="好_国家级非物质文化遗产保护专项资金" xfId="947"/>
    <cellStyle name="好_国家文物保护专项资金" xfId="948"/>
    <cellStyle name="好_汇总" xfId="949"/>
    <cellStyle name="好_汇总 2" xfId="950"/>
    <cellStyle name="好_四川省2017年省对市（州）税收返还和转移支付分地区预算（草案）--教科文处" xfId="951"/>
    <cellStyle name="好_汇总 2 2" xfId="952"/>
    <cellStyle name="好_汇总 2 2_2017年省对市(州)税收返还和转移支付预算" xfId="953"/>
    <cellStyle name="好_汇总 2 2_四川省2017年省对市（州）税收返还和转移支付分地区预算（草案）--社保处" xfId="954"/>
    <cellStyle name="好_汇总 2 3" xfId="955"/>
    <cellStyle name="好_汇总 2_2017年省对市(州)税收返还和转移支付预算" xfId="956"/>
    <cellStyle name="好_汇总 2_四川省2017年省对市（州）税收返还和转移支付分地区预算（草案）--社保处" xfId="957"/>
    <cellStyle name="好_汇总 3" xfId="958"/>
    <cellStyle name="好_汇总 3_2017年省对市(州)税收返还和转移支付预算" xfId="959"/>
    <cellStyle name="好_汇总 3_四川省2017年省对市（州）税收返还和转移支付分地区预算（草案）--社保处" xfId="960"/>
    <cellStyle name="好_汇总 4" xfId="961"/>
    <cellStyle name="好_汇总_四川省2017年省对市（州）税收返还和转移支付分地区预算（草案）--社保处" xfId="962"/>
    <cellStyle name="好_科技口6-30-35" xfId="963"/>
    <cellStyle name="好_美术馆公共图书馆文化馆（站）免费开放专项资金" xfId="964"/>
    <cellStyle name="好_其他工程费用计费" xfId="965"/>
    <cellStyle name="好_其他工程费用计费_四川省2017年省对市（州）税收返还和转移支付分地区预算（草案）--社保处" xfId="966"/>
    <cellStyle name="好_少数民族文化事业发展专项资金" xfId="967"/>
    <cellStyle name="好_省级科技计划项目专项资金" xfId="968"/>
    <cellStyle name="好_省级体育专项资金" xfId="969"/>
    <cellStyle name="好_省级文化发展专项资金" xfId="970"/>
    <cellStyle name="好_省级文物保护专项资金" xfId="971"/>
    <cellStyle name="好_四川省2017年省对市（州）税收返还和转移支付分地区预算（草案）--行政政法处" xfId="972"/>
    <cellStyle name="好_四川省2017年省对市（州）税收返还和转移支付分地区预算（草案）--债务金融处" xfId="973"/>
    <cellStyle name="好_体育场馆免费低收费开放补助资金" xfId="974"/>
    <cellStyle name="好_债券贴息计算器" xfId="975"/>
    <cellStyle name="好_债券贴息计算器_四川省2017年省对市（州）税收返还和转移支付分地区预算（草案）--社保处" xfId="976"/>
    <cellStyle name="汇总 2" xfId="977"/>
    <cellStyle name="汇总 2 2" xfId="978"/>
    <cellStyle name="汇总 2 2 2" xfId="979"/>
    <cellStyle name="汇总 2 2 3" xfId="980"/>
    <cellStyle name="警告文本 2 2 2" xfId="981"/>
    <cellStyle name="汇总 2 2_2017年省对市(州)税收返还和转移支付预算" xfId="982"/>
    <cellStyle name="计算 2" xfId="983"/>
    <cellStyle name="计算 2 2" xfId="984"/>
    <cellStyle name="计算 2 2 2" xfId="985"/>
    <cellStyle name="计算 2 2 3" xfId="986"/>
    <cellStyle name="计算 2 3" xfId="987"/>
    <cellStyle name="检查单元格 2" xfId="988"/>
    <cellStyle name="检查单元格 2 2" xfId="989"/>
    <cellStyle name="检查单元格 2 2_2017年省对市(州)税收返还和转移支付预算" xfId="990"/>
    <cellStyle name="检查单元格 2 3" xfId="991"/>
    <cellStyle name="检查单元格 2_四川省2017年省对市（州）税收返还和转移支付分地区预算（草案）--社保处" xfId="992"/>
    <cellStyle name="解释性文本 2" xfId="993"/>
    <cellStyle name="解释性文本 2 2" xfId="994"/>
    <cellStyle name="解释性文本 2 2 2" xfId="995"/>
    <cellStyle name="解释性文本 2 2_2017年省对市(州)税收返还和转移支付预算" xfId="996"/>
    <cellStyle name="解释性文本 2 3" xfId="997"/>
    <cellStyle name="警告文本 2 2 3" xfId="998"/>
    <cellStyle name="链接单元格 2" xfId="999"/>
    <cellStyle name="链接单元格 2 2" xfId="1000"/>
    <cellStyle name="链接单元格 2 2 2" xfId="1001"/>
    <cellStyle name="链接单元格 2 2 3" xfId="1002"/>
    <cellStyle name="链接单元格 2 2_2017年省对市(州)税收返还和转移支付预算" xfId="1003"/>
    <cellStyle name="链接单元格 2 3" xfId="1004"/>
    <cellStyle name="普通_97-917" xfId="1005"/>
    <cellStyle name="千分位[0]_laroux" xfId="1006"/>
    <cellStyle name="千分位_97-917" xfId="1007"/>
    <cellStyle name="千位[0]_ 表八" xfId="1008"/>
    <cellStyle name="千位_ 表八" xfId="1009"/>
    <cellStyle name="千位分隔 2" xfId="1010"/>
    <cellStyle name="千位分隔 2 2" xfId="1011"/>
    <cellStyle name="千位分隔 2 2 2" xfId="1012"/>
    <cellStyle name="千位分隔 2 2 2 2" xfId="1013"/>
    <cellStyle name="千位分隔 2 2 2 3" xfId="1014"/>
    <cellStyle name="千位分隔 2 2 3" xfId="1015"/>
    <cellStyle name="千位分隔 2 2 4" xfId="1016"/>
    <cellStyle name="千位分隔 2 3" xfId="1017"/>
    <cellStyle name="千位分隔 2 3 2" xfId="1018"/>
    <cellStyle name="千位分隔 2 3 3" xfId="1019"/>
    <cellStyle name="千位分隔 2 4" xfId="1020"/>
    <cellStyle name="千位分隔 3 4" xfId="1021"/>
    <cellStyle name="千位分隔 4" xfId="1022"/>
    <cellStyle name="强调文字颜色 1 2 2" xfId="1023"/>
    <cellStyle name="强调文字颜色 1 2 2 2" xfId="1024"/>
    <cellStyle name="强调文字颜色 1 2 2 3" xfId="1025"/>
    <cellStyle name="强调文字颜色 2 2" xfId="1026"/>
    <cellStyle name="强调文字颜色 2 2 2 3" xfId="1027"/>
    <cellStyle name="强调文字颜色 2 2 2_2017年省对市(州)税收返还和转移支付预算" xfId="1028"/>
    <cellStyle name="强调文字颜色 2 2_四川省2017年省对市（州）税收返还和转移支付分地区预算（草案）--社保处" xfId="1029"/>
    <cellStyle name="强调文字颜色 3 2" xfId="1030"/>
    <cellStyle name="强调文字颜色 3 2 2" xfId="1031"/>
    <cellStyle name="强调文字颜色 3 2 2 2" xfId="1032"/>
    <cellStyle name="强调文字颜色 3 2 2 3" xfId="1033"/>
    <cellStyle name="强调文字颜色 3 2 2_2017年省对市(州)税收返还和转移支付预算" xfId="1034"/>
    <cellStyle name="强调文字颜色 3 2 3" xfId="1035"/>
    <cellStyle name="强调文字颜色 3 2_四川省2017年省对市（州）税收返还和转移支付分地区预算（草案）--社保处" xfId="1036"/>
    <cellStyle name="强调文字颜色 4 2 2 2" xfId="1037"/>
    <cellStyle name="强调文字颜色 4 2 2_2017年省对市(州)税收返还和转移支付预算" xfId="1038"/>
    <cellStyle name="强调文字颜色 4 2 3" xfId="1039"/>
    <cellStyle name="强调文字颜色 4 2_四川省2017年省对市（州）税收返还和转移支付分地区预算（草案）--社保处" xfId="1040"/>
    <cellStyle name="强调文字颜色 5 2" xfId="1041"/>
    <cellStyle name="强调文字颜色 5 2 2" xfId="1042"/>
    <cellStyle name="强调文字颜色 5 2 2 2" xfId="1043"/>
    <cellStyle name="强调文字颜色 5 2 2_2017年省对市(州)税收返还和转移支付预算" xfId="1044"/>
    <cellStyle name="强调文字颜色 5 2 3" xfId="1045"/>
    <cellStyle name="强调文字颜色 5 2_四川省2017年省对市（州）税收返还和转移支付分地区预算（草案）--社保处" xfId="1046"/>
    <cellStyle name="强调文字颜色 6 2" xfId="1047"/>
    <cellStyle name="强调文字颜色 6 2 2" xfId="1048"/>
    <cellStyle name="强调文字颜色 6 2 2 2" xfId="1049"/>
    <cellStyle name="强调文字颜色 6 2 2 3" xfId="1050"/>
    <cellStyle name="强调文字颜色 6 2 2_2017年省对市(州)税收返还和转移支付预算" xfId="1051"/>
    <cellStyle name="强调文字颜色 6 2 3" xfId="1052"/>
    <cellStyle name="强调文字颜色 6 2_四川省2017年省对市（州）税收返还和转移支付分地区预算（草案）--社保处" xfId="1053"/>
    <cellStyle name="适中 2 2" xfId="1054"/>
    <cellStyle name="适中 2 2 2" xfId="1055"/>
    <cellStyle name="适中 2 2 3" xfId="1056"/>
    <cellStyle name="适中 2 2_2017年省对市(州)税收返还和转移支付预算" xfId="1057"/>
    <cellStyle name="适中 2 3" xfId="1058"/>
    <cellStyle name="适中 2_四川省2017年省对市（州）税收返还和转移支付分地区预算（草案）--社保处" xfId="1059"/>
    <cellStyle name="输出 2" xfId="1060"/>
    <cellStyle name="输出 2 2" xfId="1061"/>
    <cellStyle name="输出 2 2 2" xfId="1062"/>
    <cellStyle name="输出 2 2 3" xfId="1063"/>
    <cellStyle name="输出 2 2_2017年省对市(州)税收返还和转移支付预算" xfId="1064"/>
    <cellStyle name="输出 2 3" xfId="1065"/>
    <cellStyle name="输出 2_四川省2017年省对市（州）税收返还和转移支付分地区预算（草案）--社保处" xfId="1066"/>
    <cellStyle name="输入 2" xfId="1067"/>
    <cellStyle name="输入 2 2" xfId="1068"/>
    <cellStyle name="输入 2 2 2" xfId="1069"/>
    <cellStyle name="输入 2 2_2017年省对市(州)税收返还和转移支付预算" xfId="1070"/>
    <cellStyle name="输入 2 3" xfId="1071"/>
    <cellStyle name="输入 2_四川省2017年省对市（州）税收返还和转移支付分地区预算（草案）--社保处" xfId="1072"/>
    <cellStyle name="未定义" xfId="1073"/>
    <cellStyle name="样式 1" xfId="1074"/>
    <cellStyle name="样式 1_2017年省对市(州)税收返还和转移支付预算" xfId="1075"/>
    <cellStyle name="注释 2" xfId="1076"/>
    <cellStyle name="注释 2 2" xfId="1077"/>
    <cellStyle name="注释 2 2 2" xfId="1078"/>
    <cellStyle name="注释 2 2 3" xfId="1079"/>
    <cellStyle name="注释 2 2_四川省2017年省对市（州）税收返还和转移支付分地区预算（草案）--社保处" xfId="1080"/>
    <cellStyle name="注释 2 3" xfId="1081"/>
    <cellStyle name="注释 2_四川省2017年省对市（州）税收返还和转移支付分地区预算（草案）--社保处" xfId="108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externalLink" Target="externalLinks/externalLink2.xml"/><Relationship Id="rId37" Type="http://schemas.openxmlformats.org/officeDocument/2006/relationships/externalLink" Target="externalLinks/externalLink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Microsoft\Windows\Temporary%20Internet%20Files\Content.IE5\JICS56R9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I11" sqref="I11"/>
    </sheetView>
  </sheetViews>
  <sheetFormatPr defaultColWidth="9" defaultRowHeight="19.5" customHeight="1" outlineLevelCol="5"/>
  <cols>
    <col min="1" max="1" width="35.25" customWidth="1"/>
    <col min="2" max="2" width="16.375" customWidth="1"/>
    <col min="3" max="3" width="17.25" customWidth="1"/>
    <col min="4" max="4" width="14.875" customWidth="1"/>
    <col min="5" max="5" width="20.75" customWidth="1"/>
    <col min="6" max="6" width="16.125" style="284" customWidth="1"/>
  </cols>
  <sheetData>
    <row r="1" ht="49.5" customHeight="1" spans="1:6">
      <c r="A1" s="285" t="s">
        <v>0</v>
      </c>
      <c r="B1" s="285"/>
      <c r="C1" s="285"/>
      <c r="D1" s="285"/>
      <c r="E1" s="285"/>
      <c r="F1" s="285"/>
    </row>
    <row r="2" ht="26.25" customHeight="1" spans="1:6">
      <c r="A2" s="286"/>
      <c r="B2" s="286"/>
      <c r="C2" s="286"/>
      <c r="D2" s="287"/>
      <c r="F2" s="288" t="s">
        <v>1</v>
      </c>
    </row>
    <row r="3" ht="25.5" customHeight="1" spans="1:6">
      <c r="A3" s="55" t="s">
        <v>2</v>
      </c>
      <c r="B3" s="55" t="s">
        <v>3</v>
      </c>
      <c r="C3" s="55" t="s">
        <v>4</v>
      </c>
      <c r="D3" s="55" t="s">
        <v>5</v>
      </c>
      <c r="E3" s="56" t="s">
        <v>6</v>
      </c>
      <c r="F3" s="289" t="s">
        <v>7</v>
      </c>
    </row>
    <row r="4" ht="25.5" customHeight="1" spans="1:6">
      <c r="A4" s="290" t="s">
        <v>8</v>
      </c>
      <c r="B4" s="291">
        <f>SUM(B5:B21)</f>
        <v>118051</v>
      </c>
      <c r="C4" s="291">
        <f>SUM(C5:C20)</f>
        <v>0</v>
      </c>
      <c r="D4" s="291">
        <f>SUM(D5:D21)</f>
        <v>134078</v>
      </c>
      <c r="E4" s="292">
        <f>D4/B4*100</f>
        <v>113.57633565154</v>
      </c>
      <c r="F4" s="293">
        <v>1.11</v>
      </c>
    </row>
    <row r="5" ht="25.5" customHeight="1" spans="1:6">
      <c r="A5" s="145" t="s">
        <v>9</v>
      </c>
      <c r="B5" s="66">
        <v>53097</v>
      </c>
      <c r="C5" s="145"/>
      <c r="D5" s="66">
        <v>51728</v>
      </c>
      <c r="E5" s="293">
        <f>D5/B5*100</f>
        <v>97.4216999077161</v>
      </c>
      <c r="F5" s="293">
        <v>0.948511075253044</v>
      </c>
    </row>
    <row r="6" ht="25.5" customHeight="1" spans="1:6">
      <c r="A6" s="145" t="s">
        <v>10</v>
      </c>
      <c r="B6" s="66"/>
      <c r="C6" s="145"/>
      <c r="D6" s="66"/>
      <c r="E6" s="293"/>
      <c r="F6" s="293">
        <v>0</v>
      </c>
    </row>
    <row r="7" ht="25.5" customHeight="1" spans="1:6">
      <c r="A7" s="145" t="s">
        <v>11</v>
      </c>
      <c r="B7" s="66">
        <v>8823</v>
      </c>
      <c r="C7" s="145"/>
      <c r="D7" s="66">
        <v>12522</v>
      </c>
      <c r="E7" s="293">
        <f t="shared" ref="E7:E31" si="0">D7/B7*100</f>
        <v>141.924515470928</v>
      </c>
      <c r="F7" s="293">
        <v>1.40381165919283</v>
      </c>
    </row>
    <row r="8" ht="25.5" customHeight="1" spans="1:6">
      <c r="A8" s="145" t="s">
        <v>12</v>
      </c>
      <c r="B8" s="66"/>
      <c r="C8" s="145"/>
      <c r="D8" s="66"/>
      <c r="E8" s="293"/>
      <c r="F8" s="293"/>
    </row>
    <row r="9" ht="25.5" customHeight="1" spans="1:6">
      <c r="A9" s="145" t="s">
        <v>13</v>
      </c>
      <c r="B9" s="66">
        <v>3775</v>
      </c>
      <c r="C9" s="145"/>
      <c r="D9" s="66">
        <v>4896</v>
      </c>
      <c r="E9" s="293">
        <f t="shared" si="0"/>
        <v>129.695364238411</v>
      </c>
      <c r="F9" s="293">
        <v>0.717888563049853</v>
      </c>
    </row>
    <row r="10" ht="25.5" customHeight="1" spans="1:6">
      <c r="A10" s="145" t="s">
        <v>14</v>
      </c>
      <c r="B10" s="66">
        <v>1402</v>
      </c>
      <c r="C10" s="145"/>
      <c r="D10" s="66">
        <v>1785</v>
      </c>
      <c r="E10" s="293">
        <f t="shared" si="0"/>
        <v>127.318116975749</v>
      </c>
      <c r="F10" s="293">
        <v>1.25439212930429</v>
      </c>
    </row>
    <row r="11" ht="25.5" customHeight="1" spans="1:6">
      <c r="A11" s="145" t="s">
        <v>15</v>
      </c>
      <c r="B11" s="66">
        <v>35916</v>
      </c>
      <c r="C11" s="145"/>
      <c r="D11" s="66">
        <v>41975</v>
      </c>
      <c r="E11" s="293">
        <f t="shared" si="0"/>
        <v>116.869918699187</v>
      </c>
      <c r="F11" s="293">
        <v>1.3508946961895</v>
      </c>
    </row>
    <row r="12" ht="25.5" customHeight="1" spans="1:6">
      <c r="A12" s="145" t="s">
        <v>16</v>
      </c>
      <c r="B12" s="66">
        <v>3085</v>
      </c>
      <c r="C12" s="145"/>
      <c r="D12" s="66">
        <v>3142</v>
      </c>
      <c r="E12" s="293">
        <f t="shared" si="0"/>
        <v>101.847649918963</v>
      </c>
      <c r="F12" s="293">
        <v>0.989606299212598</v>
      </c>
    </row>
    <row r="13" ht="25.5" customHeight="1" spans="1:6">
      <c r="A13" s="145" t="s">
        <v>17</v>
      </c>
      <c r="B13" s="66">
        <v>2046</v>
      </c>
      <c r="C13" s="145"/>
      <c r="D13" s="66">
        <v>2514</v>
      </c>
      <c r="E13" s="293">
        <f t="shared" si="0"/>
        <v>122.873900293255</v>
      </c>
      <c r="F13" s="293">
        <v>1.20807304180682</v>
      </c>
    </row>
    <row r="14" ht="25.5" customHeight="1" spans="1:6">
      <c r="A14" s="145" t="s">
        <v>18</v>
      </c>
      <c r="B14" s="66">
        <v>2144</v>
      </c>
      <c r="C14" s="145"/>
      <c r="D14" s="66">
        <v>1985</v>
      </c>
      <c r="E14" s="293">
        <f t="shared" si="0"/>
        <v>92.5839552238806</v>
      </c>
      <c r="F14" s="293">
        <v>0.893741557856821</v>
      </c>
    </row>
    <row r="15" ht="25.5" customHeight="1" spans="1:6">
      <c r="A15" s="145" t="s">
        <v>19</v>
      </c>
      <c r="B15" s="66">
        <v>2417</v>
      </c>
      <c r="C15" s="145"/>
      <c r="D15" s="66">
        <v>6016</v>
      </c>
      <c r="E15" s="293">
        <f t="shared" si="0"/>
        <v>248.903599503517</v>
      </c>
      <c r="F15" s="293">
        <v>2.0838240387946</v>
      </c>
    </row>
    <row r="16" ht="25.5" customHeight="1" spans="1:6">
      <c r="A16" s="145" t="s">
        <v>20</v>
      </c>
      <c r="B16" s="66">
        <v>1845</v>
      </c>
      <c r="C16" s="145"/>
      <c r="D16" s="66">
        <v>2025</v>
      </c>
      <c r="E16" s="293">
        <f t="shared" si="0"/>
        <v>109.756097560976</v>
      </c>
      <c r="F16" s="293">
        <v>1.05688935281837</v>
      </c>
    </row>
    <row r="17" ht="25.5" customHeight="1" spans="1:6">
      <c r="A17" s="145" t="s">
        <v>21</v>
      </c>
      <c r="B17" s="66"/>
      <c r="C17" s="145"/>
      <c r="D17" s="66">
        <v>58</v>
      </c>
      <c r="E17" s="293" t="e">
        <f t="shared" si="0"/>
        <v>#DIV/0!</v>
      </c>
      <c r="F17" s="293">
        <v>0.104129263913824</v>
      </c>
    </row>
    <row r="18" ht="25.5" customHeight="1" spans="1:6">
      <c r="A18" s="145" t="s">
        <v>22</v>
      </c>
      <c r="B18" s="66">
        <v>3046</v>
      </c>
      <c r="C18" s="145"/>
      <c r="D18" s="66">
        <v>4773</v>
      </c>
      <c r="E18" s="293">
        <f t="shared" si="0"/>
        <v>156.697307944846</v>
      </c>
      <c r="F18" s="293">
        <v>1.11129220023283</v>
      </c>
    </row>
    <row r="19" ht="25.5" customHeight="1" spans="1:6">
      <c r="A19" s="145" t="s">
        <v>23</v>
      </c>
      <c r="B19" s="66">
        <v>90</v>
      </c>
      <c r="C19" s="145"/>
      <c r="D19" s="66">
        <v>119</v>
      </c>
      <c r="E19" s="293">
        <f t="shared" si="0"/>
        <v>132.222222222222</v>
      </c>
      <c r="F19" s="293">
        <v>1.41666666666667</v>
      </c>
    </row>
    <row r="20" ht="25.5" customHeight="1" spans="1:6">
      <c r="A20" s="145" t="s">
        <v>24</v>
      </c>
      <c r="B20" s="66">
        <v>365</v>
      </c>
      <c r="C20" s="145"/>
      <c r="D20" s="66">
        <v>536</v>
      </c>
      <c r="E20" s="293">
        <f t="shared" si="0"/>
        <v>146.849315068493</v>
      </c>
      <c r="F20" s="293">
        <v>1.46849315068493</v>
      </c>
    </row>
    <row r="21" ht="25.5" customHeight="1" spans="1:6">
      <c r="A21" s="145" t="s">
        <v>25</v>
      </c>
      <c r="B21" s="66"/>
      <c r="C21" s="145"/>
      <c r="D21" s="66">
        <v>4</v>
      </c>
      <c r="E21" s="293"/>
      <c r="F21" s="293"/>
    </row>
    <row r="22" ht="25.5" customHeight="1" spans="1:6">
      <c r="A22" s="290" t="s">
        <v>26</v>
      </c>
      <c r="B22" s="291">
        <f>SUM(B23:B30)</f>
        <v>58467</v>
      </c>
      <c r="C22" s="291">
        <f>SUM(C23:C30)</f>
        <v>0</v>
      </c>
      <c r="D22" s="291">
        <f>SUM(D23:D30)</f>
        <v>60124</v>
      </c>
      <c r="E22" s="292">
        <f t="shared" si="0"/>
        <v>102.834077342775</v>
      </c>
      <c r="F22" s="293">
        <v>0.89</v>
      </c>
    </row>
    <row r="23" ht="25.5" customHeight="1" spans="1:6">
      <c r="A23" s="145" t="s">
        <v>27</v>
      </c>
      <c r="B23" s="66">
        <v>34370</v>
      </c>
      <c r="C23" s="66"/>
      <c r="D23" s="66">
        <v>34721</v>
      </c>
      <c r="E23" s="293">
        <f t="shared" si="0"/>
        <v>101.021239453011</v>
      </c>
      <c r="F23" s="293">
        <v>0.970755165375905</v>
      </c>
    </row>
    <row r="24" ht="25.5" customHeight="1" spans="1:6">
      <c r="A24" s="145" t="s">
        <v>28</v>
      </c>
      <c r="B24" s="66">
        <v>4320</v>
      </c>
      <c r="C24" s="66"/>
      <c r="D24" s="66">
        <v>7674</v>
      </c>
      <c r="E24" s="293">
        <f t="shared" si="0"/>
        <v>177.638888888889</v>
      </c>
      <c r="F24" s="293">
        <v>1.67627785058978</v>
      </c>
    </row>
    <row r="25" ht="25.5" customHeight="1" spans="1:6">
      <c r="A25" s="145" t="s">
        <v>29</v>
      </c>
      <c r="B25" s="66">
        <v>3000</v>
      </c>
      <c r="C25" s="66"/>
      <c r="D25" s="66">
        <v>2973</v>
      </c>
      <c r="E25" s="293">
        <f t="shared" si="0"/>
        <v>99.1</v>
      </c>
      <c r="F25" s="293">
        <v>0.711244019138756</v>
      </c>
    </row>
    <row r="26" ht="25.5" customHeight="1" spans="1:6">
      <c r="A26" s="145" t="s">
        <v>30</v>
      </c>
      <c r="B26" s="66"/>
      <c r="C26" s="66"/>
      <c r="D26" s="66"/>
      <c r="E26" s="293"/>
      <c r="F26" s="293"/>
    </row>
    <row r="27" ht="25.5" customHeight="1" spans="1:6">
      <c r="A27" s="294" t="s">
        <v>31</v>
      </c>
      <c r="B27" s="66">
        <v>13177</v>
      </c>
      <c r="C27" s="66"/>
      <c r="D27" s="66">
        <v>11050</v>
      </c>
      <c r="E27" s="293">
        <f t="shared" si="0"/>
        <v>83.8582378386583</v>
      </c>
      <c r="F27" s="293">
        <v>0.613616170590848</v>
      </c>
    </row>
    <row r="28" s="283" customFormat="1" ht="25.5" customHeight="1" spans="1:6">
      <c r="A28" s="294" t="s">
        <v>32</v>
      </c>
      <c r="B28" s="66"/>
      <c r="C28" s="66"/>
      <c r="D28" s="66"/>
      <c r="E28" s="293"/>
      <c r="F28" s="293"/>
    </row>
    <row r="29" ht="25.5" customHeight="1" spans="1:6">
      <c r="A29" s="295" t="s">
        <v>33</v>
      </c>
      <c r="B29" s="66"/>
      <c r="C29" s="66"/>
      <c r="D29" s="66">
        <v>63</v>
      </c>
      <c r="E29" s="293"/>
      <c r="F29" s="293">
        <v>1.53658536585366</v>
      </c>
    </row>
    <row r="30" ht="25.5" customHeight="1" spans="1:6">
      <c r="A30" s="145" t="s">
        <v>34</v>
      </c>
      <c r="B30" s="66">
        <v>3600</v>
      </c>
      <c r="C30" s="66"/>
      <c r="D30" s="66">
        <v>3643</v>
      </c>
      <c r="E30" s="293">
        <f t="shared" si="0"/>
        <v>101.194444444444</v>
      </c>
      <c r="F30" s="293">
        <v>0.74559967253377</v>
      </c>
    </row>
    <row r="31" ht="25.5" customHeight="1" spans="1:6">
      <c r="A31" s="296" t="s">
        <v>35</v>
      </c>
      <c r="B31" s="297">
        <f>B4+B22</f>
        <v>176518</v>
      </c>
      <c r="C31" s="297">
        <f>C4+C22</f>
        <v>0</v>
      </c>
      <c r="D31" s="297">
        <f>D4+D22</f>
        <v>194202</v>
      </c>
      <c r="E31" s="292">
        <f t="shared" si="0"/>
        <v>110.018241765712</v>
      </c>
      <c r="F31" s="293">
        <v>0.1</v>
      </c>
    </row>
  </sheetData>
  <mergeCells count="1">
    <mergeCell ref="A1:F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7"/>
  <sheetViews>
    <sheetView topLeftCell="A10" workbookViewId="0">
      <selection activeCell="C7" sqref="C7"/>
    </sheetView>
  </sheetViews>
  <sheetFormatPr defaultColWidth="45.5" defaultRowHeight="14.25" outlineLevelCol="1"/>
  <cols>
    <col min="1" max="1" width="55.25" style="179" customWidth="1"/>
    <col min="2" max="2" width="20.375" style="205" customWidth="1"/>
    <col min="3" max="16384" width="45.5" style="206"/>
  </cols>
  <sheetData>
    <row r="1" ht="27" customHeight="1" spans="1:2">
      <c r="A1" s="207" t="s">
        <v>1195</v>
      </c>
      <c r="B1" s="207"/>
    </row>
    <row r="2" ht="33.6" customHeight="1" spans="1:2">
      <c r="A2" s="208"/>
      <c r="B2" s="209" t="s">
        <v>1</v>
      </c>
    </row>
    <row r="3" ht="28.9" customHeight="1" spans="1:2">
      <c r="A3" s="210" t="s">
        <v>1196</v>
      </c>
      <c r="B3" s="210" t="s">
        <v>5</v>
      </c>
    </row>
    <row r="4" s="204" customFormat="1" ht="28.5" customHeight="1" spans="1:2">
      <c r="A4" s="211" t="s">
        <v>1197</v>
      </c>
      <c r="B4" s="43">
        <f>B5+B10+B37</f>
        <v>112935</v>
      </c>
    </row>
    <row r="5" s="204" customFormat="1" ht="28.5" customHeight="1" spans="1:2">
      <c r="A5" s="212" t="s">
        <v>1198</v>
      </c>
      <c r="B5" s="43">
        <v>1505</v>
      </c>
    </row>
    <row r="6" s="204" customFormat="1" ht="28.5" customHeight="1" spans="1:2">
      <c r="A6" s="213" t="s">
        <v>1199</v>
      </c>
      <c r="B6" s="66">
        <v>14719</v>
      </c>
    </row>
    <row r="7" s="204" customFormat="1" ht="28.5" customHeight="1" spans="1:2">
      <c r="A7" s="213" t="s">
        <v>1200</v>
      </c>
      <c r="B7" s="66">
        <v>4927</v>
      </c>
    </row>
    <row r="8" s="204" customFormat="1" ht="28.5" customHeight="1" spans="1:2">
      <c r="A8" s="213" t="s">
        <v>1201</v>
      </c>
      <c r="B8" s="66">
        <v>772</v>
      </c>
    </row>
    <row r="9" s="204" customFormat="1" ht="28.5" customHeight="1" spans="1:2">
      <c r="A9" s="213" t="s">
        <v>1202</v>
      </c>
      <c r="B9" s="66">
        <v>-18913</v>
      </c>
    </row>
    <row r="10" s="204" customFormat="1" ht="28.5" customHeight="1" spans="1:2">
      <c r="A10" s="211" t="s">
        <v>1203</v>
      </c>
      <c r="B10" s="43">
        <f>SUM(B11:B36)</f>
        <v>84808</v>
      </c>
    </row>
    <row r="11" s="204" customFormat="1" ht="28.5" customHeight="1" spans="1:2">
      <c r="A11" s="213" t="s">
        <v>1204</v>
      </c>
      <c r="B11" s="66"/>
    </row>
    <row r="12" s="204" customFormat="1" ht="28.5" customHeight="1" spans="1:2">
      <c r="A12" s="213" t="s">
        <v>1205</v>
      </c>
      <c r="B12" s="66">
        <v>12492</v>
      </c>
    </row>
    <row r="13" s="204" customFormat="1" ht="28.5" customHeight="1" spans="1:2">
      <c r="A13" s="213" t="s">
        <v>1206</v>
      </c>
      <c r="B13" s="66"/>
    </row>
    <row r="14" s="204" customFormat="1" ht="28.5" customHeight="1" spans="1:2">
      <c r="A14" s="213" t="s">
        <v>1207</v>
      </c>
      <c r="B14" s="66">
        <v>2072</v>
      </c>
    </row>
    <row r="15" s="204" customFormat="1" ht="28.5" customHeight="1" spans="1:2">
      <c r="A15" s="213" t="s">
        <v>1208</v>
      </c>
      <c r="B15" s="66">
        <v>6095</v>
      </c>
    </row>
    <row r="16" s="204" customFormat="1" ht="28.5" customHeight="1" spans="1:2">
      <c r="A16" s="213" t="s">
        <v>1209</v>
      </c>
      <c r="B16" s="66"/>
    </row>
    <row r="17" s="204" customFormat="1" ht="28.5" customHeight="1" spans="1:2">
      <c r="A17" s="213" t="s">
        <v>1210</v>
      </c>
      <c r="B17" s="66"/>
    </row>
    <row r="18" s="204" customFormat="1" ht="28.5" customHeight="1" spans="1:2">
      <c r="A18" s="213" t="s">
        <v>1211</v>
      </c>
      <c r="B18" s="66">
        <v>76</v>
      </c>
    </row>
    <row r="19" s="204" customFormat="1" ht="28.5" customHeight="1" spans="1:2">
      <c r="A19" s="213" t="s">
        <v>1212</v>
      </c>
      <c r="B19" s="66">
        <v>460</v>
      </c>
    </row>
    <row r="20" s="204" customFormat="1" ht="28.5" customHeight="1" spans="1:2">
      <c r="A20" s="213" t="s">
        <v>1213</v>
      </c>
      <c r="B20" s="66"/>
    </row>
    <row r="21" s="204" customFormat="1" ht="28.5" customHeight="1" spans="1:2">
      <c r="A21" s="213" t="s">
        <v>1214</v>
      </c>
      <c r="B21" s="66">
        <v>1246</v>
      </c>
    </row>
    <row r="22" s="204" customFormat="1" ht="28.5" customHeight="1" spans="1:2">
      <c r="A22" s="213" t="s">
        <v>1215</v>
      </c>
      <c r="B22" s="66">
        <v>10993</v>
      </c>
    </row>
    <row r="23" s="204" customFormat="1" ht="28.5" customHeight="1" spans="1:2">
      <c r="A23" s="213" t="s">
        <v>1216</v>
      </c>
      <c r="B23" s="66">
        <v>515</v>
      </c>
    </row>
    <row r="24" s="204" customFormat="1" ht="28.5" customHeight="1" spans="1:2">
      <c r="A24" s="213" t="s">
        <v>1217</v>
      </c>
      <c r="B24" s="66">
        <v>1501</v>
      </c>
    </row>
    <row r="25" s="204" customFormat="1" ht="28.5" customHeight="1" spans="1:2">
      <c r="A25" s="213" t="s">
        <v>1218</v>
      </c>
      <c r="B25" s="66">
        <v>5042</v>
      </c>
    </row>
    <row r="26" s="204" customFormat="1" ht="28.5" customHeight="1" spans="1:2">
      <c r="A26" s="213" t="s">
        <v>1219</v>
      </c>
      <c r="B26" s="66">
        <v>60</v>
      </c>
    </row>
    <row r="27" s="204" customFormat="1" ht="28.5" customHeight="1" spans="1:2">
      <c r="A27" s="213" t="s">
        <v>1220</v>
      </c>
      <c r="B27" s="66">
        <v>683</v>
      </c>
    </row>
    <row r="28" s="204" customFormat="1" ht="28.5" customHeight="1" spans="1:2">
      <c r="A28" s="213" t="s">
        <v>1221</v>
      </c>
      <c r="B28" s="66">
        <v>16328</v>
      </c>
    </row>
    <row r="29" s="204" customFormat="1" ht="28.5" customHeight="1" spans="1:2">
      <c r="A29" s="213" t="s">
        <v>1222</v>
      </c>
      <c r="B29" s="66">
        <v>9405</v>
      </c>
    </row>
    <row r="30" s="204" customFormat="1" ht="28.5" customHeight="1" spans="1:2">
      <c r="A30" s="213" t="s">
        <v>1223</v>
      </c>
      <c r="B30" s="66">
        <v>231</v>
      </c>
    </row>
    <row r="31" s="204" customFormat="1" ht="28.5" customHeight="1" spans="1:2">
      <c r="A31" s="213" t="s">
        <v>1224</v>
      </c>
      <c r="B31" s="66">
        <f>12143-500</f>
        <v>11643</v>
      </c>
    </row>
    <row r="32" s="204" customFormat="1" ht="28.5" customHeight="1" spans="1:2">
      <c r="A32" s="213" t="s">
        <v>1225</v>
      </c>
      <c r="B32" s="66">
        <v>248</v>
      </c>
    </row>
    <row r="33" s="204" customFormat="1" ht="28.5" customHeight="1" spans="1:2">
      <c r="A33" s="213" t="s">
        <v>1226</v>
      </c>
      <c r="B33" s="66"/>
    </row>
    <row r="34" s="204" customFormat="1" ht="28.5" customHeight="1" spans="1:2">
      <c r="A34" s="213" t="s">
        <v>1227</v>
      </c>
      <c r="B34" s="66">
        <v>5265</v>
      </c>
    </row>
    <row r="35" s="204" customFormat="1" ht="28.5" customHeight="1" spans="1:2">
      <c r="A35" s="213" t="s">
        <v>1228</v>
      </c>
      <c r="B35" s="66">
        <v>41</v>
      </c>
    </row>
    <row r="36" s="204" customFormat="1" ht="28.5" customHeight="1" spans="1:2">
      <c r="A36" s="213" t="s">
        <v>1229</v>
      </c>
      <c r="B36" s="66">
        <v>412</v>
      </c>
    </row>
    <row r="37" s="204" customFormat="1" ht="28.5" customHeight="1" spans="1:2">
      <c r="A37" s="212" t="s">
        <v>1230</v>
      </c>
      <c r="B37" s="43">
        <f>SUM(B38:B57)</f>
        <v>26622</v>
      </c>
    </row>
    <row r="38" ht="28.5" customHeight="1" spans="1:2">
      <c r="A38" s="214" t="s">
        <v>1231</v>
      </c>
      <c r="B38" s="66">
        <v>130</v>
      </c>
    </row>
    <row r="39" ht="28.5" customHeight="1" spans="1:2">
      <c r="A39" s="214" t="s">
        <v>1232</v>
      </c>
      <c r="B39" s="66"/>
    </row>
    <row r="40" ht="28.5" customHeight="1" spans="1:2">
      <c r="A40" s="214" t="s">
        <v>1233</v>
      </c>
      <c r="B40" s="66">
        <v>2</v>
      </c>
    </row>
    <row r="41" ht="28.5" customHeight="1" spans="1:2">
      <c r="A41" s="214" t="s">
        <v>1234</v>
      </c>
      <c r="B41" s="66"/>
    </row>
    <row r="42" ht="28.5" customHeight="1" spans="1:2">
      <c r="A42" s="214" t="s">
        <v>1235</v>
      </c>
      <c r="B42" s="66"/>
    </row>
    <row r="43" ht="28.5" customHeight="1" spans="1:2">
      <c r="A43" s="214" t="s">
        <v>1236</v>
      </c>
      <c r="B43" s="66">
        <v>900</v>
      </c>
    </row>
    <row r="44" ht="28.5" customHeight="1" spans="1:2">
      <c r="A44" s="214" t="s">
        <v>1237</v>
      </c>
      <c r="B44" s="66">
        <v>260</v>
      </c>
    </row>
    <row r="45" ht="28.5" customHeight="1" spans="1:2">
      <c r="A45" s="214" t="s">
        <v>1238</v>
      </c>
      <c r="B45" s="66">
        <v>1361</v>
      </c>
    </row>
    <row r="46" ht="28.5" customHeight="1" spans="1:2">
      <c r="A46" s="214" t="s">
        <v>1239</v>
      </c>
      <c r="B46" s="66">
        <v>5268</v>
      </c>
    </row>
    <row r="47" ht="28.5" customHeight="1" spans="1:2">
      <c r="A47" s="214" t="s">
        <v>1240</v>
      </c>
      <c r="B47" s="66">
        <v>822</v>
      </c>
    </row>
    <row r="48" ht="28.5" customHeight="1" spans="1:2">
      <c r="A48" s="214" t="s">
        <v>1241</v>
      </c>
      <c r="B48" s="66">
        <v>1737</v>
      </c>
    </row>
    <row r="49" ht="28.5" customHeight="1" spans="1:2">
      <c r="A49" s="214" t="s">
        <v>1242</v>
      </c>
      <c r="B49" s="66">
        <v>2081</v>
      </c>
    </row>
    <row r="50" ht="28.5" customHeight="1" spans="1:2">
      <c r="A50" s="214" t="s">
        <v>1243</v>
      </c>
      <c r="B50" s="66">
        <v>119</v>
      </c>
    </row>
    <row r="51" ht="28.5" customHeight="1" spans="1:2">
      <c r="A51" s="214" t="s">
        <v>1244</v>
      </c>
      <c r="B51" s="66">
        <v>1199</v>
      </c>
    </row>
    <row r="52" ht="28.5" customHeight="1" spans="1:2">
      <c r="A52" s="214" t="s">
        <v>1245</v>
      </c>
      <c r="B52" s="66">
        <v>1510</v>
      </c>
    </row>
    <row r="53" ht="28.5" customHeight="1" spans="1:2">
      <c r="A53" s="214" t="s">
        <v>1246</v>
      </c>
      <c r="B53" s="66">
        <v>771</v>
      </c>
    </row>
    <row r="54" ht="28.5" customHeight="1" spans="1:2">
      <c r="A54" s="214" t="s">
        <v>1247</v>
      </c>
      <c r="B54" s="66">
        <v>-1921</v>
      </c>
    </row>
    <row r="55" ht="28.5" customHeight="1" spans="1:2">
      <c r="A55" s="214" t="s">
        <v>1248</v>
      </c>
      <c r="B55" s="66">
        <v>10513</v>
      </c>
    </row>
    <row r="56" ht="28.5" customHeight="1" spans="1:2">
      <c r="A56" s="214" t="s">
        <v>1249</v>
      </c>
      <c r="B56" s="66">
        <v>697</v>
      </c>
    </row>
    <row r="57" ht="28.5" customHeight="1" spans="1:2">
      <c r="A57" s="214" t="s">
        <v>1250</v>
      </c>
      <c r="B57" s="66">
        <v>1173</v>
      </c>
    </row>
  </sheetData>
  <mergeCells count="1">
    <mergeCell ref="A1:B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0"/>
  <sheetViews>
    <sheetView workbookViewId="0">
      <selection activeCell="G76" sqref="G76"/>
    </sheetView>
  </sheetViews>
  <sheetFormatPr defaultColWidth="9" defaultRowHeight="13.5" outlineLevelCol="1"/>
  <cols>
    <col min="1" max="1" width="64" customWidth="1"/>
    <col min="2" max="2" width="16.875" customWidth="1"/>
  </cols>
  <sheetData>
    <row r="1" ht="25.5" spans="1:2">
      <c r="A1" s="140" t="s">
        <v>1251</v>
      </c>
      <c r="B1" s="140"/>
    </row>
    <row r="2" ht="14.25" spans="1:2">
      <c r="A2" s="141"/>
      <c r="B2" s="142" t="s">
        <v>1</v>
      </c>
    </row>
    <row r="3" ht="23.25" customHeight="1" spans="1:2">
      <c r="A3" s="143" t="s">
        <v>1252</v>
      </c>
      <c r="B3" s="144" t="s">
        <v>5</v>
      </c>
    </row>
    <row r="4" ht="25.5" customHeight="1" spans="1:2">
      <c r="A4" s="143" t="s">
        <v>98</v>
      </c>
      <c r="B4" s="43">
        <v>56342</v>
      </c>
    </row>
    <row r="5" ht="25.5" customHeight="1" spans="1:2">
      <c r="A5" s="200" t="s">
        <v>1253</v>
      </c>
      <c r="B5" s="43">
        <v>56342</v>
      </c>
    </row>
    <row r="6" ht="25.5" customHeight="1" spans="1:2">
      <c r="A6" s="201" t="s">
        <v>1254</v>
      </c>
      <c r="B6" s="43">
        <v>22573</v>
      </c>
    </row>
    <row r="7" ht="25.5" customHeight="1" spans="1:2">
      <c r="A7" s="202" t="s">
        <v>1255</v>
      </c>
      <c r="B7" s="66">
        <v>20099</v>
      </c>
    </row>
    <row r="8" ht="25.5" customHeight="1" spans="1:2">
      <c r="A8" s="203" t="s">
        <v>1256</v>
      </c>
      <c r="B8" s="66">
        <v>2474</v>
      </c>
    </row>
    <row r="9" ht="25.5" customHeight="1" spans="1:2">
      <c r="A9" s="201" t="s">
        <v>1257</v>
      </c>
      <c r="B9" s="66">
        <v>33769</v>
      </c>
    </row>
    <row r="10" ht="25.5" customHeight="1" spans="1:2">
      <c r="A10" s="203" t="s">
        <v>1258</v>
      </c>
      <c r="B10" s="66">
        <v>257</v>
      </c>
    </row>
    <row r="11" ht="25.5" customHeight="1" spans="1:2">
      <c r="A11" s="203" t="s">
        <v>1259</v>
      </c>
      <c r="B11" s="66">
        <v>237</v>
      </c>
    </row>
    <row r="12" ht="25.5" customHeight="1" spans="1:2">
      <c r="A12" s="203" t="s">
        <v>1260</v>
      </c>
      <c r="B12" s="66">
        <v>13</v>
      </c>
    </row>
    <row r="13" ht="25.5" customHeight="1" spans="1:2">
      <c r="A13" s="203" t="s">
        <v>1261</v>
      </c>
      <c r="B13" s="66">
        <v>35</v>
      </c>
    </row>
    <row r="14" ht="25.5" customHeight="1" spans="1:2">
      <c r="A14" s="203" t="s">
        <v>1262</v>
      </c>
      <c r="B14" s="66">
        <v>7</v>
      </c>
    </row>
    <row r="15" ht="25.5" customHeight="1" spans="1:2">
      <c r="A15" s="203" t="s">
        <v>1263</v>
      </c>
      <c r="B15" s="66">
        <v>36</v>
      </c>
    </row>
    <row r="16" ht="25.5" customHeight="1" spans="1:2">
      <c r="A16" s="203" t="s">
        <v>1264</v>
      </c>
      <c r="B16" s="66">
        <v>3495</v>
      </c>
    </row>
    <row r="17" ht="25.5" customHeight="1" spans="1:2">
      <c r="A17" s="203" t="s">
        <v>1265</v>
      </c>
      <c r="B17" s="66">
        <v>10</v>
      </c>
    </row>
    <row r="18" ht="25.5" customHeight="1" spans="1:2">
      <c r="A18" s="203" t="s">
        <v>1266</v>
      </c>
      <c r="B18" s="66">
        <v>17</v>
      </c>
    </row>
    <row r="19" ht="25.5" customHeight="1" spans="1:2">
      <c r="A19" s="203" t="s">
        <v>1267</v>
      </c>
      <c r="B19" s="66">
        <v>197</v>
      </c>
    </row>
    <row r="20" ht="25.5" customHeight="1" spans="1:2">
      <c r="A20" s="203" t="s">
        <v>1268</v>
      </c>
      <c r="B20" s="66">
        <v>9</v>
      </c>
    </row>
    <row r="21" ht="25.5" customHeight="1" spans="1:2">
      <c r="A21" s="203" t="s">
        <v>1269</v>
      </c>
      <c r="B21" s="66">
        <v>237</v>
      </c>
    </row>
    <row r="22" ht="25.5" customHeight="1" spans="1:2">
      <c r="A22" s="203" t="s">
        <v>1270</v>
      </c>
      <c r="B22" s="66">
        <v>48</v>
      </c>
    </row>
    <row r="23" ht="25.5" customHeight="1" spans="1:2">
      <c r="A23" s="203" t="s">
        <v>1271</v>
      </c>
      <c r="B23" s="66">
        <v>12</v>
      </c>
    </row>
    <row r="24" ht="25.5" customHeight="1" spans="1:2">
      <c r="A24" s="203" t="s">
        <v>1272</v>
      </c>
      <c r="B24" s="66">
        <v>30</v>
      </c>
    </row>
    <row r="25" ht="25.5" customHeight="1" spans="1:2">
      <c r="A25" s="203" t="s">
        <v>1273</v>
      </c>
      <c r="B25" s="66">
        <v>20339</v>
      </c>
    </row>
    <row r="26" ht="25.5" customHeight="1" spans="1:2">
      <c r="A26" s="203" t="s">
        <v>1274</v>
      </c>
      <c r="B26" s="66">
        <v>8</v>
      </c>
    </row>
    <row r="27" ht="25.5" customHeight="1" spans="1:2">
      <c r="A27" s="203" t="s">
        <v>1275</v>
      </c>
      <c r="B27" s="66">
        <v>20</v>
      </c>
    </row>
    <row r="28" ht="25.5" customHeight="1" spans="1:2">
      <c r="A28" s="203" t="s">
        <v>1276</v>
      </c>
      <c r="B28" s="66">
        <v>331</v>
      </c>
    </row>
    <row r="29" ht="25.5" customHeight="1" spans="1:2">
      <c r="A29" s="203" t="s">
        <v>1277</v>
      </c>
      <c r="B29" s="66">
        <v>9</v>
      </c>
    </row>
    <row r="30" ht="25.5" customHeight="1" spans="1:2">
      <c r="A30" s="203" t="s">
        <v>1278</v>
      </c>
      <c r="B30" s="66">
        <v>112</v>
      </c>
    </row>
    <row r="31" ht="25.5" customHeight="1" spans="1:2">
      <c r="A31" s="203" t="s">
        <v>1279</v>
      </c>
      <c r="B31" s="66">
        <v>1147</v>
      </c>
    </row>
    <row r="32" ht="25.5" customHeight="1" spans="1:2">
      <c r="A32" s="203" t="s">
        <v>1280</v>
      </c>
      <c r="B32" s="66">
        <v>1</v>
      </c>
    </row>
    <row r="33" ht="25.5" customHeight="1" spans="1:2">
      <c r="A33" s="203" t="s">
        <v>1281</v>
      </c>
      <c r="B33" s="66">
        <v>13</v>
      </c>
    </row>
    <row r="34" ht="25.5" customHeight="1" spans="1:2">
      <c r="A34" s="203" t="s">
        <v>1282</v>
      </c>
      <c r="B34" s="66">
        <v>3</v>
      </c>
    </row>
    <row r="35" ht="25.5" customHeight="1" spans="1:2">
      <c r="A35" s="203" t="s">
        <v>1283</v>
      </c>
      <c r="B35" s="66">
        <v>64</v>
      </c>
    </row>
    <row r="36" ht="25.5" customHeight="1" spans="1:2">
      <c r="A36" s="203" t="s">
        <v>1284</v>
      </c>
      <c r="B36" s="66">
        <v>10</v>
      </c>
    </row>
    <row r="37" ht="25.5" customHeight="1" spans="1:2">
      <c r="A37" s="203" t="s">
        <v>1285</v>
      </c>
      <c r="B37" s="66">
        <v>13</v>
      </c>
    </row>
    <row r="38" ht="25.5" customHeight="1" spans="1:2">
      <c r="A38" s="203" t="s">
        <v>1286</v>
      </c>
      <c r="B38" s="66">
        <v>17</v>
      </c>
    </row>
    <row r="39" ht="25.5" customHeight="1" spans="1:2">
      <c r="A39" s="203" t="s">
        <v>1287</v>
      </c>
      <c r="B39" s="66">
        <v>16</v>
      </c>
    </row>
    <row r="40" ht="25.5" customHeight="1" spans="1:2">
      <c r="A40" s="203" t="s">
        <v>1288</v>
      </c>
      <c r="B40" s="66">
        <v>60</v>
      </c>
    </row>
    <row r="41" ht="25.5" customHeight="1" spans="1:2">
      <c r="A41" s="203" t="s">
        <v>1289</v>
      </c>
      <c r="B41" s="66">
        <v>3</v>
      </c>
    </row>
    <row r="42" ht="25.5" customHeight="1" spans="1:2">
      <c r="A42" s="203" t="s">
        <v>1290</v>
      </c>
      <c r="B42" s="66">
        <v>3</v>
      </c>
    </row>
    <row r="43" ht="25.5" customHeight="1" spans="1:2">
      <c r="A43" s="203" t="s">
        <v>1291</v>
      </c>
      <c r="B43" s="66">
        <v>286</v>
      </c>
    </row>
    <row r="44" ht="25.5" customHeight="1" spans="1:2">
      <c r="A44" s="203" t="s">
        <v>1292</v>
      </c>
      <c r="B44" s="66">
        <v>206</v>
      </c>
    </row>
    <row r="45" ht="25.5" customHeight="1" spans="1:2">
      <c r="A45" s="203" t="s">
        <v>1293</v>
      </c>
      <c r="B45" s="66">
        <v>11</v>
      </c>
    </row>
    <row r="46" ht="25.5" customHeight="1" spans="1:2">
      <c r="A46" s="203" t="s">
        <v>1294</v>
      </c>
      <c r="B46" s="66">
        <v>50</v>
      </c>
    </row>
    <row r="47" ht="25.5" customHeight="1" spans="1:2">
      <c r="A47" s="203" t="s">
        <v>1295</v>
      </c>
      <c r="B47" s="66">
        <v>3</v>
      </c>
    </row>
    <row r="48" ht="25.5" customHeight="1" spans="1:2">
      <c r="A48" s="203" t="s">
        <v>1296</v>
      </c>
      <c r="B48" s="66">
        <v>8</v>
      </c>
    </row>
    <row r="49" ht="25.5" customHeight="1" spans="1:2">
      <c r="A49" s="203" t="s">
        <v>1297</v>
      </c>
      <c r="B49" s="66">
        <v>34</v>
      </c>
    </row>
    <row r="50" ht="25.5" customHeight="1" spans="1:2">
      <c r="A50" s="203" t="s">
        <v>1298</v>
      </c>
      <c r="B50" s="66">
        <v>1147</v>
      </c>
    </row>
    <row r="51" ht="25.5" customHeight="1" spans="1:2">
      <c r="A51" s="203" t="s">
        <v>1299</v>
      </c>
      <c r="B51" s="66">
        <v>5</v>
      </c>
    </row>
    <row r="52" ht="25.5" customHeight="1" spans="1:2">
      <c r="A52" s="203" t="s">
        <v>1300</v>
      </c>
      <c r="B52" s="66">
        <v>5</v>
      </c>
    </row>
    <row r="53" ht="25.5" customHeight="1" spans="1:2">
      <c r="A53" s="203" t="s">
        <v>1301</v>
      </c>
      <c r="B53" s="66">
        <v>91</v>
      </c>
    </row>
    <row r="54" ht="25.5" customHeight="1" spans="1:2">
      <c r="A54" s="203" t="s">
        <v>1302</v>
      </c>
      <c r="B54" s="66">
        <v>6</v>
      </c>
    </row>
    <row r="55" ht="25.5" customHeight="1" spans="1:2">
      <c r="A55" s="203" t="s">
        <v>1303</v>
      </c>
      <c r="B55" s="66">
        <v>34</v>
      </c>
    </row>
    <row r="56" ht="25.5" customHeight="1" spans="1:2">
      <c r="A56" s="203" t="s">
        <v>1304</v>
      </c>
      <c r="B56" s="66">
        <v>16</v>
      </c>
    </row>
    <row r="57" ht="25.5" customHeight="1" spans="1:2">
      <c r="A57" s="203" t="s">
        <v>1305</v>
      </c>
      <c r="B57" s="66">
        <v>93</v>
      </c>
    </row>
    <row r="58" ht="25.5" customHeight="1" spans="1:2">
      <c r="A58" s="203" t="s">
        <v>1306</v>
      </c>
      <c r="B58" s="66">
        <v>10</v>
      </c>
    </row>
    <row r="59" ht="25.5" customHeight="1" spans="1:2">
      <c r="A59" s="203" t="s">
        <v>818</v>
      </c>
      <c r="B59" s="66">
        <v>3</v>
      </c>
    </row>
    <row r="60" ht="25.5" customHeight="1" spans="1:2">
      <c r="A60" s="203" t="s">
        <v>1307</v>
      </c>
      <c r="B60" s="66">
        <v>4952</v>
      </c>
    </row>
  </sheetData>
  <mergeCells count="1">
    <mergeCell ref="A1:B1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topLeftCell="A4" workbookViewId="0">
      <selection activeCell="B17" sqref="B17"/>
    </sheetView>
  </sheetViews>
  <sheetFormatPr defaultColWidth="9" defaultRowHeight="13.5" outlineLevelCol="1"/>
  <cols>
    <col min="1" max="1" width="46.125" customWidth="1"/>
    <col min="2" max="2" width="39.125" customWidth="1"/>
  </cols>
  <sheetData>
    <row r="1" ht="25.5" spans="1:2">
      <c r="A1" s="140" t="s">
        <v>1308</v>
      </c>
      <c r="B1" s="140"/>
    </row>
    <row r="2" ht="16.9" customHeight="1" spans="1:2">
      <c r="A2" s="140"/>
      <c r="B2" s="140"/>
    </row>
    <row r="3" ht="25.9" customHeight="1" spans="2:2">
      <c r="B3" s="196" t="s">
        <v>1</v>
      </c>
    </row>
    <row r="4" s="195" customFormat="1" ht="42.6" customHeight="1" spans="1:2">
      <c r="A4" s="55" t="s">
        <v>1309</v>
      </c>
      <c r="B4" s="55" t="s">
        <v>5</v>
      </c>
    </row>
    <row r="5" ht="29.25" customHeight="1" spans="1:2">
      <c r="A5" s="197" t="s">
        <v>1310</v>
      </c>
      <c r="B5" s="66">
        <v>1668</v>
      </c>
    </row>
    <row r="6" ht="29.25" customHeight="1" spans="1:2">
      <c r="A6" s="197" t="s">
        <v>1311</v>
      </c>
      <c r="B6" s="66">
        <v>22605</v>
      </c>
    </row>
    <row r="7" ht="29.25" customHeight="1" spans="1:2">
      <c r="A7" s="197" t="s">
        <v>1312</v>
      </c>
      <c r="B7" s="66">
        <v>3158</v>
      </c>
    </row>
    <row r="8" ht="29.25" customHeight="1" spans="1:2">
      <c r="A8" s="198" t="s">
        <v>1313</v>
      </c>
      <c r="B8" s="66">
        <v>2117</v>
      </c>
    </row>
    <row r="9" ht="29.25" customHeight="1" spans="1:2">
      <c r="A9" s="198" t="s">
        <v>1314</v>
      </c>
      <c r="B9" s="66">
        <v>1787</v>
      </c>
    </row>
    <row r="10" ht="29.25" customHeight="1" spans="1:2">
      <c r="A10" s="198" t="s">
        <v>1315</v>
      </c>
      <c r="B10" s="66">
        <v>2043</v>
      </c>
    </row>
    <row r="11" ht="29.25" customHeight="1" spans="1:2">
      <c r="A11" s="198" t="s">
        <v>1316</v>
      </c>
      <c r="B11" s="66">
        <v>2066</v>
      </c>
    </row>
    <row r="12" ht="29.25" customHeight="1" spans="1:2">
      <c r="A12" s="198" t="s">
        <v>1317</v>
      </c>
      <c r="B12" s="66">
        <v>2185</v>
      </c>
    </row>
    <row r="13" ht="29.25" customHeight="1" spans="1:2">
      <c r="A13" s="198" t="s">
        <v>1318</v>
      </c>
      <c r="B13" s="66">
        <v>3553</v>
      </c>
    </row>
    <row r="14" ht="29.25" customHeight="1" spans="1:2">
      <c r="A14" s="198" t="s">
        <v>1319</v>
      </c>
      <c r="B14" s="66">
        <v>3424</v>
      </c>
    </row>
    <row r="15" ht="29.25" customHeight="1" spans="1:2">
      <c r="A15" s="197" t="s">
        <v>1320</v>
      </c>
      <c r="B15" s="66">
        <v>2387</v>
      </c>
    </row>
    <row r="16" ht="29.25" customHeight="1" spans="1:2">
      <c r="A16" s="198" t="s">
        <v>1321</v>
      </c>
      <c r="B16" s="66">
        <v>6491</v>
      </c>
    </row>
    <row r="17" ht="29.25" customHeight="1" spans="1:2">
      <c r="A17" s="197" t="s">
        <v>1322</v>
      </c>
      <c r="B17" s="66">
        <v>1358</v>
      </c>
    </row>
    <row r="18" ht="29.25" customHeight="1" spans="1:2">
      <c r="A18" s="198" t="s">
        <v>1323</v>
      </c>
      <c r="B18" s="66">
        <v>1500</v>
      </c>
    </row>
    <row r="19" ht="29.25" customHeight="1" spans="1:2">
      <c r="A19" s="199" t="s">
        <v>98</v>
      </c>
      <c r="B19" s="43">
        <v>56342</v>
      </c>
    </row>
  </sheetData>
  <mergeCells count="1">
    <mergeCell ref="A1:B1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opLeftCell="C1" workbookViewId="0">
      <selection activeCell="C12" sqref="C12"/>
    </sheetView>
  </sheetViews>
  <sheetFormatPr defaultColWidth="0" defaultRowHeight="14.25" outlineLevelCol="6"/>
  <cols>
    <col min="1" max="1" width="0" style="177" hidden="1" customWidth="1"/>
    <col min="2" max="2" width="4.875" style="178" hidden="1" customWidth="1"/>
    <col min="3" max="3" width="51.125" style="179" customWidth="1"/>
    <col min="4" max="4" width="18.5" style="180" customWidth="1"/>
    <col min="5" max="5" width="19.125" style="179" customWidth="1"/>
    <col min="6" max="6" width="15.625" style="179" customWidth="1"/>
    <col min="7" max="7" width="16.25" style="179" customWidth="1"/>
    <col min="8" max="254" width="9" style="179" customWidth="1"/>
    <col min="255" max="16384" width="0" style="179" hidden="1"/>
  </cols>
  <sheetData>
    <row r="1" s="175" customFormat="1" ht="37.5" customHeight="1" spans="1:7">
      <c r="A1" s="181"/>
      <c r="B1" s="182" t="s">
        <v>1324</v>
      </c>
      <c r="C1" s="182"/>
      <c r="D1" s="182"/>
      <c r="E1" s="182"/>
      <c r="F1" s="182"/>
      <c r="G1" s="182"/>
    </row>
    <row r="2" s="175" customFormat="1" ht="28.9" customHeight="1" spans="1:7">
      <c r="A2" s="181"/>
      <c r="B2" s="183"/>
      <c r="C2" s="183"/>
      <c r="D2" s="184"/>
      <c r="G2" s="184" t="s">
        <v>1</v>
      </c>
    </row>
    <row r="3" s="176" customFormat="1" ht="34.15" customHeight="1" spans="1:7">
      <c r="A3" s="185"/>
      <c r="B3" s="186"/>
      <c r="C3" s="187" t="s">
        <v>1325</v>
      </c>
      <c r="D3" s="188" t="s">
        <v>3</v>
      </c>
      <c r="E3" s="188" t="s">
        <v>4</v>
      </c>
      <c r="F3" s="188" t="s">
        <v>5</v>
      </c>
      <c r="G3" s="189" t="s">
        <v>6</v>
      </c>
    </row>
    <row r="4" s="176" customFormat="1" ht="39" customHeight="1" spans="1:7">
      <c r="A4" s="185"/>
      <c r="B4" s="186"/>
      <c r="C4" s="190" t="s">
        <v>1326</v>
      </c>
      <c r="D4" s="191"/>
      <c r="E4" s="43">
        <v>30606</v>
      </c>
      <c r="F4" s="43">
        <v>31606</v>
      </c>
      <c r="G4" s="43"/>
    </row>
    <row r="5" s="176" customFormat="1" ht="39" customHeight="1" spans="1:7">
      <c r="A5" s="185"/>
      <c r="B5" s="186"/>
      <c r="C5" s="192" t="s">
        <v>1327</v>
      </c>
      <c r="D5" s="191"/>
      <c r="E5" s="66"/>
      <c r="F5" s="66"/>
      <c r="G5" s="66"/>
    </row>
    <row r="6" s="176" customFormat="1" ht="39" customHeight="1" spans="1:7">
      <c r="A6" s="185"/>
      <c r="B6" s="186"/>
      <c r="C6" s="192" t="s">
        <v>1328</v>
      </c>
      <c r="D6" s="191"/>
      <c r="E6" s="66">
        <v>143</v>
      </c>
      <c r="F6" s="66">
        <v>143</v>
      </c>
      <c r="G6" s="66"/>
    </row>
    <row r="7" s="176" customFormat="1" ht="39" customHeight="1" spans="1:7">
      <c r="A7" s="185"/>
      <c r="B7" s="186"/>
      <c r="C7" s="192" t="s">
        <v>1329</v>
      </c>
      <c r="D7" s="191"/>
      <c r="E7" s="66"/>
      <c r="F7" s="66"/>
      <c r="G7" s="66"/>
    </row>
    <row r="8" s="176" customFormat="1" ht="39" customHeight="1" spans="1:7">
      <c r="A8" s="185"/>
      <c r="B8" s="186"/>
      <c r="C8" s="192" t="s">
        <v>1330</v>
      </c>
      <c r="D8" s="191"/>
      <c r="E8" s="66"/>
      <c r="F8" s="66"/>
      <c r="G8" s="66"/>
    </row>
    <row r="9" s="176" customFormat="1" ht="39" customHeight="1" spans="1:7">
      <c r="A9" s="185"/>
      <c r="B9" s="186"/>
      <c r="C9" s="192" t="s">
        <v>1331</v>
      </c>
      <c r="D9" s="191"/>
      <c r="E9" s="66">
        <v>2609</v>
      </c>
      <c r="F9" s="66">
        <v>2609</v>
      </c>
      <c r="G9" s="66"/>
    </row>
    <row r="10" s="176" customFormat="1" ht="39" customHeight="1" spans="1:7">
      <c r="A10" s="185"/>
      <c r="B10" s="186"/>
      <c r="C10" s="192" t="s">
        <v>1332</v>
      </c>
      <c r="D10" s="191"/>
      <c r="E10" s="66"/>
      <c r="F10" s="66"/>
      <c r="G10" s="66"/>
    </row>
    <row r="11" s="176" customFormat="1" ht="39" customHeight="1" spans="1:7">
      <c r="A11" s="185"/>
      <c r="B11" s="186"/>
      <c r="C11" s="192" t="s">
        <v>1333</v>
      </c>
      <c r="D11" s="191"/>
      <c r="E11" s="66">
        <v>936</v>
      </c>
      <c r="F11" s="66">
        <v>936</v>
      </c>
      <c r="G11" s="66"/>
    </row>
    <row r="12" s="176" customFormat="1" ht="39" customHeight="1" spans="1:7">
      <c r="A12" s="185"/>
      <c r="B12" s="186"/>
      <c r="C12" s="192" t="s">
        <v>1334</v>
      </c>
      <c r="D12" s="191"/>
      <c r="E12" s="66">
        <v>640</v>
      </c>
      <c r="F12" s="66">
        <v>640</v>
      </c>
      <c r="G12" s="66"/>
    </row>
    <row r="13" s="176" customFormat="1" ht="39" customHeight="1" spans="1:7">
      <c r="A13" s="185"/>
      <c r="B13" s="186"/>
      <c r="C13" s="192" t="s">
        <v>1335</v>
      </c>
      <c r="D13" s="191"/>
      <c r="E13" s="66">
        <v>5062</v>
      </c>
      <c r="F13" s="66">
        <v>5062</v>
      </c>
      <c r="G13" s="66"/>
    </row>
    <row r="14" s="176" customFormat="1" ht="39" customHeight="1" spans="1:7">
      <c r="A14" s="185"/>
      <c r="B14" s="186"/>
      <c r="C14" s="192" t="s">
        <v>1336</v>
      </c>
      <c r="D14" s="191"/>
      <c r="E14" s="66">
        <v>3105</v>
      </c>
      <c r="F14" s="66">
        <v>3105</v>
      </c>
      <c r="G14" s="66"/>
    </row>
    <row r="15" s="176" customFormat="1" ht="39" customHeight="1" spans="1:7">
      <c r="A15" s="185"/>
      <c r="B15" s="186"/>
      <c r="C15" s="192" t="s">
        <v>1337</v>
      </c>
      <c r="D15" s="191"/>
      <c r="E15" s="66">
        <v>1588</v>
      </c>
      <c r="F15" s="66">
        <v>1588</v>
      </c>
      <c r="G15" s="66"/>
    </row>
    <row r="16" s="176" customFormat="1" ht="39" customHeight="1" spans="1:7">
      <c r="A16" s="185"/>
      <c r="B16" s="186"/>
      <c r="C16" s="192" t="s">
        <v>1338</v>
      </c>
      <c r="D16" s="191"/>
      <c r="E16" s="66">
        <v>6843</v>
      </c>
      <c r="F16" s="66">
        <v>6843</v>
      </c>
      <c r="G16" s="66"/>
    </row>
    <row r="17" s="176" customFormat="1" ht="39" customHeight="1" spans="1:7">
      <c r="A17" s="185"/>
      <c r="B17" s="186"/>
      <c r="C17" s="192" t="s">
        <v>1339</v>
      </c>
      <c r="D17" s="191"/>
      <c r="E17" s="66">
        <v>401</v>
      </c>
      <c r="F17" s="66">
        <v>401</v>
      </c>
      <c r="G17" s="66"/>
    </row>
    <row r="18" s="176" customFormat="1" ht="39" customHeight="1" spans="1:7">
      <c r="A18" s="185"/>
      <c r="B18" s="186"/>
      <c r="C18" s="192" t="s">
        <v>1340</v>
      </c>
      <c r="D18" s="191"/>
      <c r="E18" s="66"/>
      <c r="F18" s="66"/>
      <c r="G18" s="66"/>
    </row>
    <row r="19" s="176" customFormat="1" ht="39" customHeight="1" spans="1:7">
      <c r="A19" s="185"/>
      <c r="B19" s="186"/>
      <c r="C19" s="192" t="s">
        <v>1341</v>
      </c>
      <c r="D19" s="191"/>
      <c r="E19" s="66"/>
      <c r="F19" s="66"/>
      <c r="G19" s="66"/>
    </row>
    <row r="20" s="176" customFormat="1" ht="39" customHeight="1" spans="1:7">
      <c r="A20" s="185"/>
      <c r="B20" s="186"/>
      <c r="C20" s="193" t="s">
        <v>1342</v>
      </c>
      <c r="D20" s="191"/>
      <c r="E20" s="66"/>
      <c r="F20" s="66"/>
      <c r="G20" s="66"/>
    </row>
    <row r="21" s="176" customFormat="1" ht="39" customHeight="1" spans="1:7">
      <c r="A21" s="185"/>
      <c r="B21" s="186"/>
      <c r="C21" s="192" t="s">
        <v>1343</v>
      </c>
      <c r="D21" s="191"/>
      <c r="E21" s="66"/>
      <c r="F21" s="66"/>
      <c r="G21" s="66"/>
    </row>
    <row r="22" s="176" customFormat="1" ht="39" customHeight="1" spans="1:7">
      <c r="A22" s="185"/>
      <c r="B22" s="186"/>
      <c r="C22" s="192" t="s">
        <v>1344</v>
      </c>
      <c r="D22" s="191"/>
      <c r="E22" s="66">
        <v>10279</v>
      </c>
      <c r="F22" s="66">
        <v>10279</v>
      </c>
      <c r="G22" s="66"/>
    </row>
    <row r="23" s="176" customFormat="1" ht="39" customHeight="1" spans="1:7">
      <c r="A23" s="185"/>
      <c r="B23" s="186"/>
      <c r="C23" s="192" t="s">
        <v>1345</v>
      </c>
      <c r="D23" s="191"/>
      <c r="E23" s="66"/>
      <c r="F23" s="66"/>
      <c r="G23" s="66"/>
    </row>
    <row r="24" s="176" customFormat="1" ht="39" customHeight="1" spans="1:7">
      <c r="A24" s="185"/>
      <c r="B24" s="186"/>
      <c r="C24" s="192" t="s">
        <v>156</v>
      </c>
      <c r="D24" s="191"/>
      <c r="E24" s="66"/>
      <c r="F24" s="66"/>
      <c r="G24" s="66"/>
    </row>
    <row r="25" s="176" customFormat="1" ht="39" customHeight="1" spans="1:7">
      <c r="A25" s="185"/>
      <c r="B25" s="186"/>
      <c r="C25" s="192" t="s">
        <v>1346</v>
      </c>
      <c r="D25" s="191"/>
      <c r="E25" s="194"/>
      <c r="F25" s="194"/>
      <c r="G25" s="194"/>
    </row>
  </sheetData>
  <mergeCells count="2">
    <mergeCell ref="B1:G1"/>
    <mergeCell ref="B2:C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D12" sqref="D12"/>
    </sheetView>
  </sheetViews>
  <sheetFormatPr defaultColWidth="48.375" defaultRowHeight="13.5" outlineLevelCol="3"/>
  <cols>
    <col min="1" max="1" width="41" style="2" customWidth="1"/>
    <col min="2" max="2" width="11.625" style="2" customWidth="1"/>
    <col min="3" max="3" width="11.375" style="2" customWidth="1"/>
    <col min="4" max="4" width="9.625" style="2" customWidth="1"/>
    <col min="5" max="16384" width="48.375" style="2"/>
  </cols>
  <sheetData>
    <row r="1" ht="52.9" customHeight="1" spans="1:4">
      <c r="A1" s="3" t="s">
        <v>1347</v>
      </c>
      <c r="B1" s="3"/>
      <c r="C1" s="3"/>
      <c r="D1" s="3"/>
    </row>
    <row r="2" ht="31.15" customHeight="1" spans="1:4">
      <c r="A2" s="11"/>
      <c r="B2" s="12"/>
      <c r="D2" s="12" t="s">
        <v>1348</v>
      </c>
    </row>
    <row r="3" ht="31.15" customHeight="1" spans="1:4">
      <c r="A3" s="13" t="s">
        <v>1349</v>
      </c>
      <c r="B3" s="14" t="s">
        <v>1350</v>
      </c>
      <c r="C3" s="15"/>
      <c r="D3" s="16"/>
    </row>
    <row r="4" ht="43.5" customHeight="1" spans="1:4">
      <c r="A4" s="13"/>
      <c r="B4" s="18" t="s">
        <v>98</v>
      </c>
      <c r="C4" s="172" t="s">
        <v>1351</v>
      </c>
      <c r="D4" s="173" t="s">
        <v>1352</v>
      </c>
    </row>
    <row r="5" ht="43.5" customHeight="1" spans="1:4">
      <c r="A5" s="22" t="s">
        <v>1353</v>
      </c>
      <c r="B5" s="174">
        <f>C5+D5</f>
        <v>22.4</v>
      </c>
      <c r="C5" s="172">
        <v>21.9</v>
      </c>
      <c r="D5" s="172">
        <v>0.5</v>
      </c>
    </row>
    <row r="6" ht="43.5" customHeight="1" spans="1:4">
      <c r="A6" s="22" t="s">
        <v>1354</v>
      </c>
      <c r="B6" s="174">
        <f>C6+D6</f>
        <v>3.1</v>
      </c>
      <c r="C6" s="172">
        <v>3.1</v>
      </c>
      <c r="D6" s="172"/>
    </row>
    <row r="7" ht="43.5" customHeight="1" spans="1:4">
      <c r="A7" s="22" t="s">
        <v>1355</v>
      </c>
      <c r="B7" s="174">
        <f>C7+D7</f>
        <v>0</v>
      </c>
      <c r="C7" s="172"/>
      <c r="D7" s="172"/>
    </row>
    <row r="8" ht="43.5" customHeight="1" spans="1:4">
      <c r="A8" s="22" t="s">
        <v>1356</v>
      </c>
      <c r="B8" s="174">
        <f>C8+D8</f>
        <v>2.8</v>
      </c>
      <c r="C8" s="172">
        <v>2.6</v>
      </c>
      <c r="D8" s="172">
        <v>0.2</v>
      </c>
    </row>
    <row r="9" ht="43.5" customHeight="1" spans="1:4">
      <c r="A9" s="22" t="s">
        <v>1357</v>
      </c>
      <c r="B9" s="174">
        <f>C9+D9</f>
        <v>22.7</v>
      </c>
      <c r="C9" s="172">
        <v>22.4</v>
      </c>
      <c r="D9" s="172">
        <v>0.3</v>
      </c>
    </row>
    <row r="10" ht="14.25" spans="1:2">
      <c r="A10" s="26" t="s">
        <v>1358</v>
      </c>
      <c r="B10" s="27"/>
    </row>
    <row r="11" ht="14.25" spans="1:2">
      <c r="A11" s="28"/>
      <c r="B11" s="27"/>
    </row>
    <row r="12" ht="14.25" spans="1:2">
      <c r="A12" s="29"/>
      <c r="B12" s="27"/>
    </row>
    <row r="13" spans="1:2">
      <c r="A13" s="1"/>
      <c r="B13" s="1"/>
    </row>
    <row r="14" spans="1:2">
      <c r="A14" s="1"/>
      <c r="B14" s="1"/>
    </row>
  </sheetData>
  <mergeCells count="3">
    <mergeCell ref="A1:D1"/>
    <mergeCell ref="B3:D3"/>
    <mergeCell ref="A3:A4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C37" sqref="C37"/>
    </sheetView>
  </sheetViews>
  <sheetFormatPr defaultColWidth="47.625" defaultRowHeight="13.5" outlineLevelRow="4" outlineLevelCol="2"/>
  <cols>
    <col min="1" max="1" width="20.875" style="1" customWidth="1"/>
    <col min="2" max="2" width="18.625" style="1" customWidth="1"/>
    <col min="3" max="3" width="21" style="1" customWidth="1"/>
    <col min="4" max="16384" width="47.625" style="2"/>
  </cols>
  <sheetData>
    <row r="1" ht="22.5" spans="1:3">
      <c r="A1" s="3" t="s">
        <v>1359</v>
      </c>
      <c r="B1" s="3"/>
      <c r="C1" s="3"/>
    </row>
    <row r="2" ht="31.9" customHeight="1" spans="1:3">
      <c r="A2" s="4" t="s">
        <v>1360</v>
      </c>
      <c r="B2" s="4"/>
      <c r="C2" s="5" t="s">
        <v>1348</v>
      </c>
    </row>
    <row r="3" ht="29.45" customHeight="1" spans="1:3">
      <c r="A3" s="6" t="s">
        <v>1361</v>
      </c>
      <c r="B3" s="6" t="s">
        <v>1362</v>
      </c>
      <c r="C3" s="6" t="s">
        <v>1363</v>
      </c>
    </row>
    <row r="4" ht="30.6" customHeight="1" spans="1:3">
      <c r="A4" s="7" t="s">
        <v>1364</v>
      </c>
      <c r="B4" s="7">
        <v>25.6</v>
      </c>
      <c r="C4" s="7">
        <v>22.7</v>
      </c>
    </row>
    <row r="5" ht="30.6" customHeight="1" spans="1:3">
      <c r="A5" s="9" t="s">
        <v>1365</v>
      </c>
      <c r="B5" s="9">
        <v>25.6</v>
      </c>
      <c r="C5" s="9">
        <v>22.7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D5" sqref="D5"/>
    </sheetView>
  </sheetViews>
  <sheetFormatPr defaultColWidth="43.875" defaultRowHeight="14.25" outlineLevelCol="5"/>
  <cols>
    <col min="1" max="1" width="39.5" style="131" customWidth="1"/>
    <col min="2" max="2" width="16.25" style="131" customWidth="1"/>
    <col min="3" max="3" width="18.5" style="131" customWidth="1"/>
    <col min="4" max="4" width="17.5" style="131" customWidth="1"/>
    <col min="5" max="5" width="18.625" style="163" customWidth="1"/>
    <col min="6" max="6" width="15.875" style="131" customWidth="1"/>
    <col min="7" max="16384" width="43.875" style="131"/>
  </cols>
  <sheetData>
    <row r="1" ht="45.6" customHeight="1" spans="1:6">
      <c r="A1" s="113" t="s">
        <v>1366</v>
      </c>
      <c r="B1" s="113"/>
      <c r="C1" s="113"/>
      <c r="D1" s="113"/>
      <c r="E1" s="113"/>
      <c r="F1" s="113"/>
    </row>
    <row r="2" s="129" customFormat="1" ht="23.45" customHeight="1" spans="2:6">
      <c r="B2" s="132"/>
      <c r="E2" s="164"/>
      <c r="F2" s="132" t="s">
        <v>1</v>
      </c>
    </row>
    <row r="3" s="129" customFormat="1" ht="59.45" customHeight="1" spans="1:6">
      <c r="A3" s="133" t="s">
        <v>1367</v>
      </c>
      <c r="B3" s="55" t="s">
        <v>3</v>
      </c>
      <c r="C3" s="55" t="s">
        <v>4</v>
      </c>
      <c r="D3" s="55" t="s">
        <v>5</v>
      </c>
      <c r="E3" s="117" t="s">
        <v>1368</v>
      </c>
      <c r="F3" s="56" t="s">
        <v>1369</v>
      </c>
    </row>
    <row r="4" s="129" customFormat="1" ht="59.45" customHeight="1" spans="1:6">
      <c r="A4" s="134" t="s">
        <v>1370</v>
      </c>
      <c r="B4" s="135"/>
      <c r="C4" s="136"/>
      <c r="D4" s="136"/>
      <c r="E4" s="169"/>
      <c r="F4" s="136"/>
    </row>
    <row r="5" s="129" customFormat="1" ht="59.45" customHeight="1" spans="1:6">
      <c r="A5" s="134" t="s">
        <v>1371</v>
      </c>
      <c r="B5" s="138"/>
      <c r="C5" s="136"/>
      <c r="D5" s="136"/>
      <c r="E5" s="169"/>
      <c r="F5" s="136"/>
    </row>
    <row r="6" s="129" customFormat="1" ht="59.45" customHeight="1" spans="1:6">
      <c r="A6" s="134" t="s">
        <v>1372</v>
      </c>
      <c r="B6" s="66"/>
      <c r="C6" s="66"/>
      <c r="D6" s="66"/>
      <c r="E6" s="170"/>
      <c r="F6" s="136"/>
    </row>
    <row r="7" s="130" customFormat="1" ht="59.45" customHeight="1" spans="1:6">
      <c r="A7" s="134" t="s">
        <v>1373</v>
      </c>
      <c r="B7" s="66"/>
      <c r="C7" s="66"/>
      <c r="D7" s="66"/>
      <c r="E7" s="170"/>
      <c r="F7" s="171"/>
    </row>
    <row r="8" s="129" customFormat="1" ht="59.45" customHeight="1" spans="1:6">
      <c r="A8" s="134" t="s">
        <v>1374</v>
      </c>
      <c r="B8" s="66"/>
      <c r="C8" s="66"/>
      <c r="D8" s="66"/>
      <c r="E8" s="170"/>
      <c r="F8" s="136"/>
    </row>
    <row r="9" s="129" customFormat="1" ht="59.45" customHeight="1" spans="1:6">
      <c r="A9" s="134" t="s">
        <v>1375</v>
      </c>
      <c r="B9" s="66">
        <v>3200</v>
      </c>
      <c r="C9" s="66">
        <v>3200</v>
      </c>
      <c r="D9" s="66">
        <v>8016</v>
      </c>
      <c r="E9" s="170">
        <f>D9/C9*100</f>
        <v>250.5</v>
      </c>
      <c r="F9" s="43"/>
    </row>
    <row r="10" s="129" customFormat="1" ht="59.45" customHeight="1" spans="1:6">
      <c r="A10" s="134" t="s">
        <v>1376</v>
      </c>
      <c r="B10" s="66">
        <v>220</v>
      </c>
      <c r="C10" s="66">
        <v>22</v>
      </c>
      <c r="D10" s="66">
        <v>396</v>
      </c>
      <c r="E10" s="170">
        <f>D10/C10*100</f>
        <v>1800</v>
      </c>
      <c r="F10" s="43"/>
    </row>
    <row r="11" s="129" customFormat="1" ht="59.45" customHeight="1" spans="1:6">
      <c r="A11" s="134" t="s">
        <v>1377</v>
      </c>
      <c r="B11" s="66">
        <v>107000</v>
      </c>
      <c r="C11" s="66">
        <v>160904</v>
      </c>
      <c r="D11" s="66">
        <v>152558</v>
      </c>
      <c r="E11" s="170">
        <f>D11/C11*100</f>
        <v>94.8130562322876</v>
      </c>
      <c r="F11" s="43"/>
    </row>
    <row r="12" s="129" customFormat="1" ht="59.45" customHeight="1" spans="1:6">
      <c r="A12" s="134" t="s">
        <v>1378</v>
      </c>
      <c r="B12" s="66"/>
      <c r="C12" s="66"/>
      <c r="D12" s="66"/>
      <c r="E12" s="170"/>
      <c r="F12" s="43"/>
    </row>
    <row r="13" s="129" customFormat="1" ht="59.45" customHeight="1" spans="1:6">
      <c r="A13" s="134" t="s">
        <v>1379</v>
      </c>
      <c r="B13" s="66"/>
      <c r="C13" s="66"/>
      <c r="D13" s="66"/>
      <c r="E13" s="170"/>
      <c r="F13" s="43"/>
    </row>
    <row r="14" s="129" customFormat="1" ht="59.45" customHeight="1" spans="1:6">
      <c r="A14" s="134" t="s">
        <v>1380</v>
      </c>
      <c r="B14" s="66">
        <v>2300</v>
      </c>
      <c r="C14" s="66">
        <v>2300</v>
      </c>
      <c r="D14" s="66">
        <v>8420</v>
      </c>
      <c r="E14" s="170">
        <f>D14/C14*100</f>
        <v>366.086956521739</v>
      </c>
      <c r="F14" s="43"/>
    </row>
    <row r="15" s="129" customFormat="1" ht="59.45" customHeight="1" spans="1:6">
      <c r="A15" s="134" t="s">
        <v>1381</v>
      </c>
      <c r="B15" s="66"/>
      <c r="C15" s="66"/>
      <c r="D15" s="66"/>
      <c r="E15" s="170"/>
      <c r="F15" s="43"/>
    </row>
    <row r="16" s="129" customFormat="1" ht="59.45" customHeight="1" spans="1:6">
      <c r="A16" s="134" t="s">
        <v>1382</v>
      </c>
      <c r="B16" s="66"/>
      <c r="C16" s="66"/>
      <c r="D16" s="66"/>
      <c r="E16" s="170"/>
      <c r="F16" s="43"/>
    </row>
    <row r="17" s="129" customFormat="1" ht="59.45" customHeight="1" spans="1:6">
      <c r="A17" s="134" t="s">
        <v>1383</v>
      </c>
      <c r="B17" s="66">
        <v>12</v>
      </c>
      <c r="C17" s="66">
        <v>12</v>
      </c>
      <c r="D17" s="66"/>
      <c r="E17" s="170">
        <f>D17/C17*100</f>
        <v>0</v>
      </c>
      <c r="F17" s="43"/>
    </row>
    <row r="18" s="129" customFormat="1" ht="59.45" customHeight="1" spans="1:6">
      <c r="A18" s="134" t="s">
        <v>1384</v>
      </c>
      <c r="B18" s="66"/>
      <c r="C18" s="66"/>
      <c r="D18" s="66"/>
      <c r="E18" s="170"/>
      <c r="F18" s="43"/>
    </row>
    <row r="19" s="129" customFormat="1" ht="59.45" customHeight="1" spans="1:6">
      <c r="A19" s="134" t="s">
        <v>1385</v>
      </c>
      <c r="B19" s="66"/>
      <c r="C19" s="66"/>
      <c r="D19" s="66"/>
      <c r="E19" s="170"/>
      <c r="F19" s="43"/>
    </row>
    <row r="20" s="129" customFormat="1" ht="59.45" customHeight="1" spans="1:6">
      <c r="A20" s="134" t="s">
        <v>1386</v>
      </c>
      <c r="B20" s="66"/>
      <c r="C20" s="66"/>
      <c r="D20" s="66"/>
      <c r="E20" s="170"/>
      <c r="F20" s="43"/>
    </row>
    <row r="21" s="129" customFormat="1" ht="59.45" customHeight="1" spans="1:6">
      <c r="A21" s="139" t="s">
        <v>1387</v>
      </c>
      <c r="B21" s="43">
        <f>SUM(B4:B20)</f>
        <v>112732</v>
      </c>
      <c r="C21" s="43">
        <f>SUM(C4:C20)</f>
        <v>166438</v>
      </c>
      <c r="D21" s="43">
        <f>SUM(D4:D20)</f>
        <v>169390</v>
      </c>
      <c r="E21" s="170">
        <f>D21/C21*100</f>
        <v>101.773633425059</v>
      </c>
      <c r="F21" s="43"/>
    </row>
  </sheetData>
  <mergeCells count="1">
    <mergeCell ref="A1:F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8"/>
  <sheetViews>
    <sheetView workbookViewId="0">
      <selection activeCell="D3" sqref="D3"/>
    </sheetView>
  </sheetViews>
  <sheetFormatPr defaultColWidth="43.875" defaultRowHeight="14.25" outlineLevelCol="5"/>
  <cols>
    <col min="1" max="1" width="59.5" style="131" customWidth="1"/>
    <col min="2" max="4" width="11" style="131" customWidth="1"/>
    <col min="5" max="5" width="11" style="163" customWidth="1"/>
    <col min="6" max="6" width="11" style="131" customWidth="1"/>
    <col min="7" max="16384" width="43.875" style="131"/>
  </cols>
  <sheetData>
    <row r="1" ht="45.6" customHeight="1" spans="1:6">
      <c r="A1" s="113" t="s">
        <v>1388</v>
      </c>
      <c r="B1" s="113"/>
      <c r="C1" s="113"/>
      <c r="D1" s="113"/>
      <c r="E1" s="113"/>
      <c r="F1" s="113"/>
    </row>
    <row r="2" s="129" customFormat="1" ht="23.45" customHeight="1" spans="2:6">
      <c r="B2" s="132"/>
      <c r="E2" s="164"/>
      <c r="F2" s="132" t="s">
        <v>1</v>
      </c>
    </row>
    <row r="3" s="129" customFormat="1" ht="64.15" customHeight="1" spans="1:6">
      <c r="A3" s="133" t="s">
        <v>1367</v>
      </c>
      <c r="B3" s="165" t="s">
        <v>3</v>
      </c>
      <c r="C3" s="165" t="s">
        <v>4</v>
      </c>
      <c r="D3" s="165" t="s">
        <v>5</v>
      </c>
      <c r="E3" s="166" t="s">
        <v>6</v>
      </c>
      <c r="F3" s="167" t="s">
        <v>1369</v>
      </c>
    </row>
    <row r="4" s="161" customFormat="1" ht="26.25" customHeight="1" spans="1:6">
      <c r="A4" s="118" t="s">
        <v>1389</v>
      </c>
      <c r="B4" s="43"/>
      <c r="C4" s="43">
        <v>358</v>
      </c>
      <c r="D4" s="43">
        <f>D5</f>
        <v>139</v>
      </c>
      <c r="E4" s="168">
        <f>D4/C4*100</f>
        <v>38.8268156424581</v>
      </c>
      <c r="F4" s="66"/>
    </row>
    <row r="5" s="161" customFormat="1" ht="26.25" customHeight="1" spans="1:6">
      <c r="A5" s="120" t="s">
        <v>1390</v>
      </c>
      <c r="B5" s="43"/>
      <c r="C5" s="43">
        <v>358</v>
      </c>
      <c r="D5" s="43">
        <f>SUM(D6:D9)</f>
        <v>139</v>
      </c>
      <c r="E5" s="168">
        <f>D5/C5*100</f>
        <v>38.8268156424581</v>
      </c>
      <c r="F5" s="66"/>
    </row>
    <row r="6" s="129" customFormat="1" ht="26.25" customHeight="1" spans="1:6">
      <c r="A6" s="121" t="s">
        <v>1391</v>
      </c>
      <c r="B6" s="66"/>
      <c r="C6" s="66"/>
      <c r="D6" s="66"/>
      <c r="E6" s="168"/>
      <c r="F6" s="66"/>
    </row>
    <row r="7" s="130" customFormat="1" ht="26.25" customHeight="1" spans="1:6">
      <c r="A7" s="121" t="s">
        <v>1392</v>
      </c>
      <c r="B7" s="66"/>
      <c r="C7" s="66"/>
      <c r="D7" s="66"/>
      <c r="E7" s="168"/>
      <c r="F7" s="66"/>
    </row>
    <row r="8" s="129" customFormat="1" ht="26.25" customHeight="1" spans="1:6">
      <c r="A8" s="121" t="s">
        <v>1393</v>
      </c>
      <c r="B8" s="66"/>
      <c r="C8" s="66"/>
      <c r="D8" s="66"/>
      <c r="E8" s="168"/>
      <c r="F8" s="66"/>
    </row>
    <row r="9" s="129" customFormat="1" ht="26.25" customHeight="1" spans="1:6">
      <c r="A9" s="121" t="s">
        <v>1394</v>
      </c>
      <c r="B9" s="66"/>
      <c r="C9" s="66">
        <v>358</v>
      </c>
      <c r="D9" s="66">
        <v>139</v>
      </c>
      <c r="E9" s="168"/>
      <c r="F9" s="66"/>
    </row>
    <row r="10" s="161" customFormat="1" ht="26.25" customHeight="1" spans="1:6">
      <c r="A10" s="122" t="s">
        <v>1395</v>
      </c>
      <c r="B10" s="43"/>
      <c r="C10" s="43">
        <v>243</v>
      </c>
      <c r="D10" s="43">
        <f>D11</f>
        <v>243</v>
      </c>
      <c r="E10" s="168">
        <f>D10/C10*100</f>
        <v>100</v>
      </c>
      <c r="F10" s="66"/>
    </row>
    <row r="11" s="161" customFormat="1" ht="26.25" customHeight="1" spans="1:6">
      <c r="A11" s="122" t="s">
        <v>1396</v>
      </c>
      <c r="B11" s="43"/>
      <c r="C11" s="43">
        <v>243</v>
      </c>
      <c r="D11" s="43">
        <f>SUM(D12:D14)</f>
        <v>243</v>
      </c>
      <c r="E11" s="168">
        <f>D11/C11*100</f>
        <v>100</v>
      </c>
      <c r="F11" s="66"/>
    </row>
    <row r="12" s="129" customFormat="1" ht="26.25" customHeight="1" spans="1:6">
      <c r="A12" s="123" t="s">
        <v>1397</v>
      </c>
      <c r="B12" s="66"/>
      <c r="C12" s="66"/>
      <c r="D12" s="66">
        <v>190</v>
      </c>
      <c r="E12" s="168"/>
      <c r="F12" s="66"/>
    </row>
    <row r="13" s="129" customFormat="1" ht="26.25" customHeight="1" spans="1:6">
      <c r="A13" s="121" t="s">
        <v>1398</v>
      </c>
      <c r="B13" s="66"/>
      <c r="C13" s="66"/>
      <c r="D13" s="66">
        <v>53</v>
      </c>
      <c r="E13" s="168"/>
      <c r="F13" s="66"/>
    </row>
    <row r="14" s="129" customFormat="1" ht="26.25" customHeight="1" spans="1:6">
      <c r="A14" s="121" t="s">
        <v>1399</v>
      </c>
      <c r="B14" s="66"/>
      <c r="C14" s="66"/>
      <c r="D14" s="66"/>
      <c r="E14" s="168"/>
      <c r="F14" s="66"/>
    </row>
    <row r="15" s="161" customFormat="1" ht="26.25" customHeight="1" spans="1:6">
      <c r="A15" s="120" t="s">
        <v>1400</v>
      </c>
      <c r="B15" s="66"/>
      <c r="C15" s="66"/>
      <c r="D15" s="66"/>
      <c r="E15" s="168"/>
      <c r="F15" s="66"/>
    </row>
    <row r="16" s="129" customFormat="1" ht="26.25" customHeight="1" spans="1:6">
      <c r="A16" s="123" t="s">
        <v>1397</v>
      </c>
      <c r="B16" s="66"/>
      <c r="C16" s="66"/>
      <c r="D16" s="66"/>
      <c r="E16" s="168"/>
      <c r="F16" s="66"/>
    </row>
    <row r="17" s="129" customFormat="1" ht="26.25" customHeight="1" spans="1:6">
      <c r="A17" s="123" t="s">
        <v>1398</v>
      </c>
      <c r="B17" s="66"/>
      <c r="C17" s="66"/>
      <c r="D17" s="66"/>
      <c r="E17" s="168"/>
      <c r="F17" s="66"/>
    </row>
    <row r="18" s="129" customFormat="1" ht="26.25" customHeight="1" spans="1:6">
      <c r="A18" s="123" t="s">
        <v>1401</v>
      </c>
      <c r="B18" s="66"/>
      <c r="C18" s="66"/>
      <c r="D18" s="66"/>
      <c r="E18" s="168"/>
      <c r="F18" s="66"/>
    </row>
    <row r="19" s="161" customFormat="1" ht="26.25" customHeight="1" spans="1:6">
      <c r="A19" s="120" t="s">
        <v>1402</v>
      </c>
      <c r="B19" s="66"/>
      <c r="C19" s="66"/>
      <c r="D19" s="66"/>
      <c r="E19" s="168"/>
      <c r="F19" s="66"/>
    </row>
    <row r="20" s="161" customFormat="1" ht="26.25" customHeight="1" spans="1:6">
      <c r="A20" s="120" t="s">
        <v>1403</v>
      </c>
      <c r="B20" s="66"/>
      <c r="C20" s="66"/>
      <c r="D20" s="66"/>
      <c r="E20" s="168"/>
      <c r="F20" s="66"/>
    </row>
    <row r="21" s="129" customFormat="1" ht="26.25" customHeight="1" spans="1:6">
      <c r="A21" s="121" t="s">
        <v>1404</v>
      </c>
      <c r="B21" s="66"/>
      <c r="C21" s="66"/>
      <c r="D21" s="66"/>
      <c r="E21" s="168"/>
      <c r="F21" s="66"/>
    </row>
    <row r="22" s="129" customFormat="1" ht="26.25" customHeight="1" spans="1:6">
      <c r="A22" s="123" t="s">
        <v>1405</v>
      </c>
      <c r="B22" s="66"/>
      <c r="C22" s="66"/>
      <c r="D22" s="66"/>
      <c r="E22" s="168"/>
      <c r="F22" s="66"/>
    </row>
    <row r="23" s="129" customFormat="1" ht="26.25" customHeight="1" spans="1:6">
      <c r="A23" s="123" t="s">
        <v>1406</v>
      </c>
      <c r="B23" s="66"/>
      <c r="C23" s="66"/>
      <c r="D23" s="66"/>
      <c r="E23" s="168"/>
      <c r="F23" s="66"/>
    </row>
    <row r="24" ht="26.25" customHeight="1" spans="1:6">
      <c r="A24" s="123" t="s">
        <v>1407</v>
      </c>
      <c r="B24" s="66"/>
      <c r="C24" s="66"/>
      <c r="D24" s="66"/>
      <c r="E24" s="168"/>
      <c r="F24" s="66"/>
    </row>
    <row r="25" s="162" customFormat="1" ht="26.25" customHeight="1" spans="1:6">
      <c r="A25" s="122" t="s">
        <v>1408</v>
      </c>
      <c r="B25" s="66"/>
      <c r="C25" s="66"/>
      <c r="D25" s="66"/>
      <c r="E25" s="168"/>
      <c r="F25" s="66"/>
    </row>
    <row r="26" ht="26.25" customHeight="1" spans="1:6">
      <c r="A26" s="123" t="s">
        <v>1409</v>
      </c>
      <c r="B26" s="66"/>
      <c r="C26" s="66"/>
      <c r="D26" s="66"/>
      <c r="E26" s="168"/>
      <c r="F26" s="66"/>
    </row>
    <row r="27" ht="26.25" customHeight="1" spans="1:6">
      <c r="A27" s="121" t="s">
        <v>1410</v>
      </c>
      <c r="B27" s="66"/>
      <c r="C27" s="66"/>
      <c r="D27" s="66"/>
      <c r="E27" s="168"/>
      <c r="F27" s="66"/>
    </row>
    <row r="28" ht="26.25" customHeight="1" spans="1:6">
      <c r="A28" s="121" t="s">
        <v>1411</v>
      </c>
      <c r="B28" s="66"/>
      <c r="C28" s="66"/>
      <c r="D28" s="66"/>
      <c r="E28" s="168"/>
      <c r="F28" s="66"/>
    </row>
    <row r="29" ht="26.25" customHeight="1" spans="1:6">
      <c r="A29" s="121" t="s">
        <v>1412</v>
      </c>
      <c r="B29" s="66"/>
      <c r="C29" s="66"/>
      <c r="D29" s="66"/>
      <c r="E29" s="168"/>
      <c r="F29" s="66"/>
    </row>
    <row r="30" s="162" customFormat="1" ht="26.25" customHeight="1" spans="1:6">
      <c r="A30" s="118" t="s">
        <v>1413</v>
      </c>
      <c r="B30" s="43">
        <f>B31+B44+B50+B54+B59+B65</f>
        <v>48732</v>
      </c>
      <c r="C30" s="43">
        <v>56308</v>
      </c>
      <c r="D30" s="43">
        <f>D31+D44+D50+D54+D55+D59+D65</f>
        <v>32680</v>
      </c>
      <c r="E30" s="168">
        <f>D30/C30*100</f>
        <v>58.0379342189387</v>
      </c>
      <c r="F30" s="66"/>
    </row>
    <row r="31" s="162" customFormat="1" ht="26.25" customHeight="1" spans="1:6">
      <c r="A31" s="122" t="s">
        <v>1414</v>
      </c>
      <c r="B31" s="43">
        <f>SUM(B32:B43)</f>
        <v>43000</v>
      </c>
      <c r="C31" s="43">
        <v>44251</v>
      </c>
      <c r="D31" s="43">
        <f>SUM(D32:D43)</f>
        <v>25428</v>
      </c>
      <c r="E31" s="168">
        <f>D31/C31*100</f>
        <v>57.4631081783463</v>
      </c>
      <c r="F31" s="66"/>
    </row>
    <row r="32" ht="26.25" customHeight="1" spans="1:6">
      <c r="A32" s="123" t="s">
        <v>1415</v>
      </c>
      <c r="B32" s="66">
        <v>33950</v>
      </c>
      <c r="C32" s="66"/>
      <c r="D32" s="66">
        <v>18278</v>
      </c>
      <c r="E32" s="168"/>
      <c r="F32" s="66"/>
    </row>
    <row r="33" ht="26.25" customHeight="1" spans="1:6">
      <c r="A33" s="121" t="s">
        <v>1416</v>
      </c>
      <c r="B33" s="66"/>
      <c r="C33" s="66"/>
      <c r="D33" s="66"/>
      <c r="E33" s="168"/>
      <c r="F33" s="66"/>
    </row>
    <row r="34" ht="26.25" customHeight="1" spans="1:6">
      <c r="A34" s="124" t="s">
        <v>1417</v>
      </c>
      <c r="B34" s="66">
        <v>4000</v>
      </c>
      <c r="C34" s="66"/>
      <c r="D34" s="66">
        <v>2429</v>
      </c>
      <c r="E34" s="168"/>
      <c r="F34" s="66"/>
    </row>
    <row r="35" ht="26.25" customHeight="1" spans="1:6">
      <c r="A35" s="124" t="s">
        <v>1418</v>
      </c>
      <c r="B35" s="66"/>
      <c r="C35" s="66"/>
      <c r="D35" s="66"/>
      <c r="E35" s="168"/>
      <c r="F35" s="66"/>
    </row>
    <row r="36" ht="26.25" customHeight="1" spans="1:6">
      <c r="A36" s="124" t="s">
        <v>1419</v>
      </c>
      <c r="B36" s="66">
        <v>5000</v>
      </c>
      <c r="C36" s="66"/>
      <c r="D36" s="66">
        <v>3019</v>
      </c>
      <c r="E36" s="168"/>
      <c r="F36" s="66"/>
    </row>
    <row r="37" ht="26.25" customHeight="1" spans="1:6">
      <c r="A37" s="124" t="s">
        <v>1420</v>
      </c>
      <c r="B37" s="66">
        <v>50</v>
      </c>
      <c r="C37" s="66"/>
      <c r="D37" s="66">
        <v>50</v>
      </c>
      <c r="E37" s="168"/>
      <c r="F37" s="66"/>
    </row>
    <row r="38" ht="26.25" customHeight="1" spans="1:6">
      <c r="A38" s="124" t="s">
        <v>1421</v>
      </c>
      <c r="B38" s="66"/>
      <c r="C38" s="66"/>
      <c r="D38" s="66"/>
      <c r="E38" s="168"/>
      <c r="F38" s="66"/>
    </row>
    <row r="39" ht="26.25" customHeight="1" spans="1:6">
      <c r="A39" s="121" t="s">
        <v>1422</v>
      </c>
      <c r="B39" s="66"/>
      <c r="C39" s="66"/>
      <c r="D39" s="66"/>
      <c r="E39" s="168"/>
      <c r="F39" s="66"/>
    </row>
    <row r="40" ht="26.25" customHeight="1" spans="1:6">
      <c r="A40" s="121" t="s">
        <v>1423</v>
      </c>
      <c r="B40" s="66"/>
      <c r="C40" s="66"/>
      <c r="D40" s="66"/>
      <c r="E40" s="168"/>
      <c r="F40" s="66"/>
    </row>
    <row r="41" ht="26.25" customHeight="1" spans="1:6">
      <c r="A41" s="121" t="s">
        <v>1424</v>
      </c>
      <c r="B41" s="66"/>
      <c r="C41" s="66"/>
      <c r="D41" s="66"/>
      <c r="E41" s="168"/>
      <c r="F41" s="66"/>
    </row>
    <row r="42" ht="26.25" customHeight="1" spans="1:6">
      <c r="A42" s="123" t="s">
        <v>1083</v>
      </c>
      <c r="B42" s="66"/>
      <c r="C42" s="66"/>
      <c r="D42" s="66"/>
      <c r="E42" s="168"/>
      <c r="F42" s="66"/>
    </row>
    <row r="43" ht="26.25" customHeight="1" spans="1:6">
      <c r="A43" s="123" t="s">
        <v>1425</v>
      </c>
      <c r="B43" s="66"/>
      <c r="C43" s="66"/>
      <c r="D43" s="66">
        <v>1652</v>
      </c>
      <c r="E43" s="168"/>
      <c r="F43" s="66"/>
    </row>
    <row r="44" s="162" customFormat="1" ht="26.25" customHeight="1" spans="1:6">
      <c r="A44" s="122" t="s">
        <v>1426</v>
      </c>
      <c r="B44" s="43"/>
      <c r="C44" s="43"/>
      <c r="D44" s="43">
        <f>SUM(D45:D49)</f>
        <v>4129</v>
      </c>
      <c r="E44" s="168"/>
      <c r="F44" s="66"/>
    </row>
    <row r="45" ht="26.25" customHeight="1" spans="1:6">
      <c r="A45" s="121" t="s">
        <v>1427</v>
      </c>
      <c r="B45" s="66"/>
      <c r="C45" s="66"/>
      <c r="D45" s="66">
        <v>1373</v>
      </c>
      <c r="E45" s="168"/>
      <c r="F45" s="66"/>
    </row>
    <row r="46" ht="26.25" customHeight="1" spans="1:6">
      <c r="A46" s="121" t="s">
        <v>1428</v>
      </c>
      <c r="B46" s="66"/>
      <c r="C46" s="66"/>
      <c r="D46" s="66">
        <v>2756</v>
      </c>
      <c r="E46" s="168"/>
      <c r="F46" s="66"/>
    </row>
    <row r="47" ht="26.25" customHeight="1" spans="1:6">
      <c r="A47" s="121" t="s">
        <v>1429</v>
      </c>
      <c r="B47" s="66"/>
      <c r="C47" s="66"/>
      <c r="D47" s="66"/>
      <c r="E47" s="168"/>
      <c r="F47" s="66"/>
    </row>
    <row r="48" ht="26.25" customHeight="1" spans="1:6">
      <c r="A48" s="124" t="s">
        <v>1430</v>
      </c>
      <c r="B48" s="66"/>
      <c r="C48" s="66"/>
      <c r="D48" s="66"/>
      <c r="E48" s="168"/>
      <c r="F48" s="66"/>
    </row>
    <row r="49" ht="26.25" customHeight="1" spans="1:6">
      <c r="A49" s="123" t="s">
        <v>1431</v>
      </c>
      <c r="B49" s="66"/>
      <c r="C49" s="66"/>
      <c r="D49" s="66"/>
      <c r="E49" s="168"/>
      <c r="F49" s="66"/>
    </row>
    <row r="50" s="162" customFormat="1" ht="26.25" customHeight="1" spans="1:6">
      <c r="A50" s="122" t="s">
        <v>1432</v>
      </c>
      <c r="B50" s="43">
        <v>3200</v>
      </c>
      <c r="C50" s="43">
        <v>7147</v>
      </c>
      <c r="D50" s="43"/>
      <c r="E50" s="168">
        <f>D50/C50*1000</f>
        <v>0</v>
      </c>
      <c r="F50" s="66"/>
    </row>
    <row r="51" ht="26.25" customHeight="1" spans="1:6">
      <c r="A51" s="123" t="s">
        <v>1415</v>
      </c>
      <c r="B51" s="66"/>
      <c r="C51" s="66"/>
      <c r="D51" s="66"/>
      <c r="E51" s="168"/>
      <c r="F51" s="66"/>
    </row>
    <row r="52" ht="26.25" customHeight="1" spans="1:6">
      <c r="A52" s="121" t="s">
        <v>1416</v>
      </c>
      <c r="B52" s="66"/>
      <c r="C52" s="66"/>
      <c r="D52" s="66"/>
      <c r="E52" s="168"/>
      <c r="F52" s="66"/>
    </row>
    <row r="53" ht="26.25" customHeight="1" spans="1:6">
      <c r="A53" s="121" t="s">
        <v>1433</v>
      </c>
      <c r="B53" s="66">
        <v>3200</v>
      </c>
      <c r="C53" s="66"/>
      <c r="D53" s="66"/>
      <c r="E53" s="168"/>
      <c r="F53" s="66"/>
    </row>
    <row r="54" s="162" customFormat="1" ht="26.25" customHeight="1" spans="1:6">
      <c r="A54" s="120" t="s">
        <v>1434</v>
      </c>
      <c r="B54" s="43">
        <v>220</v>
      </c>
      <c r="C54" s="43">
        <v>539</v>
      </c>
      <c r="D54" s="43">
        <v>123</v>
      </c>
      <c r="E54" s="168">
        <f>D54/C54*1000</f>
        <v>228.200371057514</v>
      </c>
      <c r="F54" s="66"/>
    </row>
    <row r="55" s="162" customFormat="1" ht="26.25" customHeight="1" spans="1:6">
      <c r="A55" s="122" t="s">
        <v>1435</v>
      </c>
      <c r="B55" s="43"/>
      <c r="C55" s="43"/>
      <c r="D55" s="43">
        <f>SUM(D56:D58)</f>
        <v>3000</v>
      </c>
      <c r="E55" s="168"/>
      <c r="F55" s="66"/>
    </row>
    <row r="56" ht="26.25" customHeight="1" spans="1:6">
      <c r="A56" s="123" t="s">
        <v>1415</v>
      </c>
      <c r="B56" s="66"/>
      <c r="C56" s="66"/>
      <c r="D56" s="66">
        <v>3000</v>
      </c>
      <c r="E56" s="168"/>
      <c r="F56" s="66"/>
    </row>
    <row r="57" ht="26.25" customHeight="1" spans="1:6">
      <c r="A57" s="123" t="s">
        <v>1416</v>
      </c>
      <c r="B57" s="66"/>
      <c r="C57" s="66"/>
      <c r="D57" s="66"/>
      <c r="E57" s="168"/>
      <c r="F57" s="66"/>
    </row>
    <row r="58" ht="26.25" customHeight="1" spans="1:6">
      <c r="A58" s="121" t="s">
        <v>1436</v>
      </c>
      <c r="B58" s="66"/>
      <c r="C58" s="66"/>
      <c r="D58" s="66"/>
      <c r="E58" s="168"/>
      <c r="F58" s="66"/>
    </row>
    <row r="59" s="162" customFormat="1" ht="26.25" customHeight="1" spans="1:6">
      <c r="A59" s="120" t="s">
        <v>1437</v>
      </c>
      <c r="B59" s="43">
        <f>B61</f>
        <v>2300</v>
      </c>
      <c r="C59" s="43">
        <v>4366</v>
      </c>
      <c r="D59" s="43"/>
      <c r="E59" s="168">
        <f>D59/C59*100</f>
        <v>0</v>
      </c>
      <c r="F59" s="43"/>
    </row>
    <row r="60" ht="26.25" customHeight="1" spans="1:6">
      <c r="A60" s="121" t="s">
        <v>1427</v>
      </c>
      <c r="B60" s="66"/>
      <c r="C60" s="66"/>
      <c r="D60" s="66"/>
      <c r="E60" s="168"/>
      <c r="F60" s="66"/>
    </row>
    <row r="61" ht="26.25" customHeight="1" spans="1:6">
      <c r="A61" s="124" t="s">
        <v>1428</v>
      </c>
      <c r="B61" s="66">
        <v>2300</v>
      </c>
      <c r="C61" s="66"/>
      <c r="D61" s="66"/>
      <c r="E61" s="168"/>
      <c r="F61" s="66"/>
    </row>
    <row r="62" ht="26.25" customHeight="1" spans="1:6">
      <c r="A62" s="123" t="s">
        <v>1429</v>
      </c>
      <c r="B62" s="66"/>
      <c r="C62" s="66"/>
      <c r="D62" s="66"/>
      <c r="E62" s="168"/>
      <c r="F62" s="66"/>
    </row>
    <row r="63" ht="26.25" customHeight="1" spans="1:6">
      <c r="A63" s="123" t="s">
        <v>1430</v>
      </c>
      <c r="B63" s="66"/>
      <c r="C63" s="66"/>
      <c r="D63" s="66"/>
      <c r="E63" s="168"/>
      <c r="F63" s="66"/>
    </row>
    <row r="64" ht="26.25" customHeight="1" spans="1:6">
      <c r="A64" s="121" t="s">
        <v>1438</v>
      </c>
      <c r="B64" s="66"/>
      <c r="C64" s="66"/>
      <c r="D64" s="66"/>
      <c r="E64" s="168"/>
      <c r="F64" s="66"/>
    </row>
    <row r="65" s="162" customFormat="1" ht="26.25" customHeight="1" spans="1:6">
      <c r="A65" s="120" t="s">
        <v>1439</v>
      </c>
      <c r="B65" s="43">
        <f>B66</f>
        <v>12</v>
      </c>
      <c r="C65" s="43"/>
      <c r="D65" s="43"/>
      <c r="E65" s="168" t="e">
        <f>D65/C65*1000</f>
        <v>#DIV/0!</v>
      </c>
      <c r="F65" s="43"/>
    </row>
    <row r="66" ht="26.25" customHeight="1" spans="1:6">
      <c r="A66" s="121" t="s">
        <v>1440</v>
      </c>
      <c r="B66" s="66">
        <v>12</v>
      </c>
      <c r="C66" s="66"/>
      <c r="D66" s="66"/>
      <c r="E66" s="168"/>
      <c r="F66" s="66"/>
    </row>
    <row r="67" ht="26.25" customHeight="1" spans="1:6">
      <c r="A67" s="124" t="s">
        <v>1441</v>
      </c>
      <c r="B67" s="66"/>
      <c r="C67" s="66"/>
      <c r="D67" s="66"/>
      <c r="E67" s="168"/>
      <c r="F67" s="66"/>
    </row>
    <row r="68" ht="26.25" customHeight="1" spans="1:6">
      <c r="A68" s="123" t="s">
        <v>1442</v>
      </c>
      <c r="B68" s="66"/>
      <c r="C68" s="66"/>
      <c r="D68" s="66"/>
      <c r="E68" s="168"/>
      <c r="F68" s="66"/>
    </row>
    <row r="69" s="162" customFormat="1" ht="26.25" customHeight="1" spans="1:6">
      <c r="A69" s="120" t="s">
        <v>1443</v>
      </c>
      <c r="B69" s="43"/>
      <c r="C69" s="43">
        <v>55</v>
      </c>
      <c r="D69" s="43">
        <f>D89</f>
        <v>55</v>
      </c>
      <c r="E69" s="168">
        <f>D69/C69*100</f>
        <v>100</v>
      </c>
      <c r="F69" s="43"/>
    </row>
    <row r="70" s="162" customFormat="1" ht="26.25" customHeight="1" spans="1:6">
      <c r="A70" s="120" t="s">
        <v>1444</v>
      </c>
      <c r="B70" s="43"/>
      <c r="C70" s="43"/>
      <c r="D70" s="43"/>
      <c r="E70" s="168"/>
      <c r="F70" s="43"/>
    </row>
    <row r="71" ht="26.25" customHeight="1" spans="1:6">
      <c r="A71" s="123" t="s">
        <v>1445</v>
      </c>
      <c r="B71" s="66"/>
      <c r="C71" s="66"/>
      <c r="D71" s="66"/>
      <c r="E71" s="168"/>
      <c r="F71" s="66"/>
    </row>
    <row r="72" ht="26.25" customHeight="1" spans="1:6">
      <c r="A72" s="123" t="s">
        <v>1446</v>
      </c>
      <c r="B72" s="66"/>
      <c r="C72" s="66"/>
      <c r="D72" s="66"/>
      <c r="E72" s="168"/>
      <c r="F72" s="66"/>
    </row>
    <row r="73" ht="26.25" customHeight="1" spans="1:6">
      <c r="A73" s="123" t="s">
        <v>1447</v>
      </c>
      <c r="B73" s="66"/>
      <c r="C73" s="66"/>
      <c r="D73" s="66"/>
      <c r="E73" s="168"/>
      <c r="F73" s="66"/>
    </row>
    <row r="74" ht="26.25" customHeight="1" spans="1:6">
      <c r="A74" s="121" t="s">
        <v>1448</v>
      </c>
      <c r="B74" s="66"/>
      <c r="C74" s="66"/>
      <c r="D74" s="66"/>
      <c r="E74" s="168"/>
      <c r="F74" s="66"/>
    </row>
    <row r="75" ht="26.25" customHeight="1" spans="1:6">
      <c r="A75" s="121" t="s">
        <v>1449</v>
      </c>
      <c r="B75" s="66"/>
      <c r="C75" s="66"/>
      <c r="D75" s="66"/>
      <c r="E75" s="168"/>
      <c r="F75" s="66"/>
    </row>
    <row r="76" s="162" customFormat="1" ht="26.25" customHeight="1" spans="1:6">
      <c r="A76" s="122" t="s">
        <v>1450</v>
      </c>
      <c r="B76" s="43"/>
      <c r="C76" s="43"/>
      <c r="D76" s="43"/>
      <c r="E76" s="168" t="e">
        <f>D76/C76*100</f>
        <v>#DIV/0!</v>
      </c>
      <c r="F76" s="43"/>
    </row>
    <row r="77" ht="26.25" customHeight="1" spans="1:6">
      <c r="A77" s="121" t="s">
        <v>1398</v>
      </c>
      <c r="B77" s="66"/>
      <c r="C77" s="66"/>
      <c r="D77" s="66"/>
      <c r="E77" s="168"/>
      <c r="F77" s="66"/>
    </row>
    <row r="78" ht="26.25" customHeight="1" spans="1:6">
      <c r="A78" s="121" t="s">
        <v>1451</v>
      </c>
      <c r="B78" s="66"/>
      <c r="C78" s="66"/>
      <c r="D78" s="66"/>
      <c r="E78" s="168"/>
      <c r="F78" s="66"/>
    </row>
    <row r="79" ht="26.25" customHeight="1" spans="1:6">
      <c r="A79" s="121" t="s">
        <v>1452</v>
      </c>
      <c r="B79" s="66"/>
      <c r="C79" s="66"/>
      <c r="D79" s="66"/>
      <c r="E79" s="168"/>
      <c r="F79" s="66"/>
    </row>
    <row r="80" ht="26.25" customHeight="1" spans="1:6">
      <c r="A80" s="123" t="s">
        <v>1453</v>
      </c>
      <c r="B80" s="66"/>
      <c r="C80" s="66"/>
      <c r="D80" s="66"/>
      <c r="E80" s="168"/>
      <c r="F80" s="66"/>
    </row>
    <row r="81" s="162" customFormat="1" ht="26.25" customHeight="1" spans="1:6">
      <c r="A81" s="122" t="s">
        <v>1454</v>
      </c>
      <c r="B81" s="66"/>
      <c r="C81" s="66"/>
      <c r="D81" s="66"/>
      <c r="E81" s="168"/>
      <c r="F81" s="66"/>
    </row>
    <row r="82" ht="26.25" customHeight="1" spans="1:6">
      <c r="A82" s="123" t="s">
        <v>1398</v>
      </c>
      <c r="B82" s="66"/>
      <c r="C82" s="66"/>
      <c r="D82" s="66"/>
      <c r="E82" s="168"/>
      <c r="F82" s="66"/>
    </row>
    <row r="83" ht="26.25" customHeight="1" spans="1:6">
      <c r="A83" s="121" t="s">
        <v>1451</v>
      </c>
      <c r="B83" s="66"/>
      <c r="C83" s="66"/>
      <c r="D83" s="66"/>
      <c r="E83" s="168"/>
      <c r="F83" s="66"/>
    </row>
    <row r="84" ht="26.25" customHeight="1" spans="1:6">
      <c r="A84" s="121" t="s">
        <v>1455</v>
      </c>
      <c r="B84" s="66"/>
      <c r="C84" s="66"/>
      <c r="D84" s="66"/>
      <c r="E84" s="168"/>
      <c r="F84" s="66"/>
    </row>
    <row r="85" ht="26.25" customHeight="1" spans="1:6">
      <c r="A85" s="121" t="s">
        <v>1456</v>
      </c>
      <c r="B85" s="66"/>
      <c r="C85" s="66"/>
      <c r="D85" s="66"/>
      <c r="E85" s="168"/>
      <c r="F85" s="66"/>
    </row>
    <row r="86" s="162" customFormat="1" ht="26.25" customHeight="1" spans="1:6">
      <c r="A86" s="118" t="s">
        <v>1457</v>
      </c>
      <c r="B86" s="66"/>
      <c r="C86" s="66"/>
      <c r="D86" s="66"/>
      <c r="E86" s="168"/>
      <c r="F86" s="66"/>
    </row>
    <row r="87" ht="26.25" customHeight="1" spans="1:6">
      <c r="A87" s="123" t="s">
        <v>846</v>
      </c>
      <c r="B87" s="66"/>
      <c r="C87" s="66"/>
      <c r="D87" s="66"/>
      <c r="E87" s="168"/>
      <c r="F87" s="66"/>
    </row>
    <row r="88" ht="26.25" customHeight="1" spans="1:6">
      <c r="A88" s="123" t="s">
        <v>1458</v>
      </c>
      <c r="B88" s="66"/>
      <c r="C88" s="66"/>
      <c r="D88" s="66"/>
      <c r="E88" s="168"/>
      <c r="F88" s="66"/>
    </row>
    <row r="89" s="162" customFormat="1" ht="26.25" customHeight="1" spans="1:6">
      <c r="A89" s="122" t="s">
        <v>1459</v>
      </c>
      <c r="B89" s="66"/>
      <c r="C89" s="66">
        <v>55</v>
      </c>
      <c r="D89" s="66">
        <f>SUM(D90:D93)</f>
        <v>55</v>
      </c>
      <c r="E89" s="168"/>
      <c r="F89" s="66"/>
    </row>
    <row r="90" ht="26.25" customHeight="1" spans="1:6">
      <c r="A90" s="121" t="s">
        <v>846</v>
      </c>
      <c r="B90" s="66"/>
      <c r="C90" s="66"/>
      <c r="D90" s="66"/>
      <c r="E90" s="168"/>
      <c r="F90" s="66"/>
    </row>
    <row r="91" ht="26.25" customHeight="1" spans="1:6">
      <c r="A91" s="121" t="s">
        <v>1460</v>
      </c>
      <c r="B91" s="66"/>
      <c r="C91" s="66"/>
      <c r="D91" s="66">
        <v>55</v>
      </c>
      <c r="E91" s="168"/>
      <c r="F91" s="66"/>
    </row>
    <row r="92" ht="26.25" customHeight="1" spans="1:6">
      <c r="A92" s="121" t="s">
        <v>1461</v>
      </c>
      <c r="B92" s="66"/>
      <c r="C92" s="66"/>
      <c r="D92" s="66"/>
      <c r="E92" s="168"/>
      <c r="F92" s="66"/>
    </row>
    <row r="93" ht="26.25" customHeight="1" spans="1:6">
      <c r="A93" s="123" t="s">
        <v>1462</v>
      </c>
      <c r="B93" s="66"/>
      <c r="C93" s="66"/>
      <c r="D93" s="66"/>
      <c r="E93" s="168"/>
      <c r="F93" s="66"/>
    </row>
    <row r="94" s="162" customFormat="1" ht="26.25" customHeight="1" spans="1:6">
      <c r="A94" s="120" t="s">
        <v>1463</v>
      </c>
      <c r="B94" s="66"/>
      <c r="C94" s="66"/>
      <c r="D94" s="66"/>
      <c r="E94" s="168"/>
      <c r="F94" s="66"/>
    </row>
    <row r="95" s="162" customFormat="1" ht="26.25" customHeight="1" spans="1:6">
      <c r="A95" s="125" t="s">
        <v>1464</v>
      </c>
      <c r="B95" s="66"/>
      <c r="C95" s="66"/>
      <c r="D95" s="66"/>
      <c r="E95" s="168"/>
      <c r="F95" s="66"/>
    </row>
    <row r="96" ht="26.25" customHeight="1" spans="1:6">
      <c r="A96" s="121" t="s">
        <v>887</v>
      </c>
      <c r="B96" s="66"/>
      <c r="C96" s="66"/>
      <c r="D96" s="66"/>
      <c r="E96" s="168"/>
      <c r="F96" s="66"/>
    </row>
    <row r="97" ht="26.25" customHeight="1" spans="1:6">
      <c r="A97" s="123" t="s">
        <v>888</v>
      </c>
      <c r="B97" s="66"/>
      <c r="C97" s="66"/>
      <c r="D97" s="66"/>
      <c r="E97" s="168"/>
      <c r="F97" s="66"/>
    </row>
    <row r="98" ht="26.25" customHeight="1" spans="1:6">
      <c r="A98" s="123" t="s">
        <v>1465</v>
      </c>
      <c r="B98" s="66"/>
      <c r="C98" s="66"/>
      <c r="D98" s="66"/>
      <c r="E98" s="168"/>
      <c r="F98" s="66"/>
    </row>
    <row r="99" ht="26.25" customHeight="1" spans="1:6">
      <c r="A99" s="123" t="s">
        <v>1466</v>
      </c>
      <c r="B99" s="66"/>
      <c r="C99" s="66"/>
      <c r="D99" s="66"/>
      <c r="E99" s="168"/>
      <c r="F99" s="66"/>
    </row>
    <row r="100" s="162" customFormat="1" ht="26.25" customHeight="1" spans="1:6">
      <c r="A100" s="122" t="s">
        <v>1467</v>
      </c>
      <c r="B100" s="66"/>
      <c r="C100" s="66"/>
      <c r="D100" s="66"/>
      <c r="E100" s="168"/>
      <c r="F100" s="66"/>
    </row>
    <row r="101" ht="26.25" customHeight="1" spans="1:6">
      <c r="A101" s="123" t="s">
        <v>1465</v>
      </c>
      <c r="B101" s="66"/>
      <c r="C101" s="66"/>
      <c r="D101" s="66"/>
      <c r="E101" s="168"/>
      <c r="F101" s="66"/>
    </row>
    <row r="102" ht="26.25" customHeight="1" spans="1:6">
      <c r="A102" s="123" t="s">
        <v>1468</v>
      </c>
      <c r="B102" s="66"/>
      <c r="C102" s="66"/>
      <c r="D102" s="66"/>
      <c r="E102" s="168"/>
      <c r="F102" s="66"/>
    </row>
    <row r="103" ht="26.25" customHeight="1" spans="1:6">
      <c r="A103" s="121" t="s">
        <v>1469</v>
      </c>
      <c r="B103" s="66"/>
      <c r="C103" s="66"/>
      <c r="D103" s="66"/>
      <c r="E103" s="168"/>
      <c r="F103" s="66"/>
    </row>
    <row r="104" ht="26.25" customHeight="1" spans="1:6">
      <c r="A104" s="121" t="s">
        <v>1470</v>
      </c>
      <c r="B104" s="66"/>
      <c r="C104" s="66"/>
      <c r="D104" s="66"/>
      <c r="E104" s="168"/>
      <c r="F104" s="66"/>
    </row>
    <row r="105" s="162" customFormat="1" ht="26.25" customHeight="1" spans="1:6">
      <c r="A105" s="120" t="s">
        <v>1471</v>
      </c>
      <c r="B105" s="66"/>
      <c r="C105" s="66"/>
      <c r="D105" s="66"/>
      <c r="E105" s="168"/>
      <c r="F105" s="66"/>
    </row>
    <row r="106" ht="26.25" customHeight="1" spans="1:6">
      <c r="A106" s="123" t="s">
        <v>894</v>
      </c>
      <c r="B106" s="66"/>
      <c r="C106" s="66"/>
      <c r="D106" s="66"/>
      <c r="E106" s="168"/>
      <c r="F106" s="66"/>
    </row>
    <row r="107" ht="26.25" customHeight="1" spans="1:6">
      <c r="A107" s="123" t="s">
        <v>1472</v>
      </c>
      <c r="B107" s="66"/>
      <c r="C107" s="66"/>
      <c r="D107" s="66"/>
      <c r="E107" s="168"/>
      <c r="F107" s="66"/>
    </row>
    <row r="108" ht="26.25" customHeight="1" spans="1:6">
      <c r="A108" s="123" t="s">
        <v>1473</v>
      </c>
      <c r="B108" s="66"/>
      <c r="C108" s="66"/>
      <c r="D108" s="66"/>
      <c r="E108" s="168"/>
      <c r="F108" s="66"/>
    </row>
    <row r="109" ht="26.25" customHeight="1" spans="1:6">
      <c r="A109" s="121" t="s">
        <v>1474</v>
      </c>
      <c r="B109" s="66"/>
      <c r="C109" s="66"/>
      <c r="D109" s="66"/>
      <c r="E109" s="168"/>
      <c r="F109" s="66"/>
    </row>
    <row r="110" s="162" customFormat="1" ht="26.25" customHeight="1" spans="1:6">
      <c r="A110" s="120" t="s">
        <v>1475</v>
      </c>
      <c r="B110" s="66"/>
      <c r="C110" s="66"/>
      <c r="D110" s="66"/>
      <c r="E110" s="168"/>
      <c r="F110" s="66"/>
    </row>
    <row r="111" ht="26.25" customHeight="1" spans="1:6">
      <c r="A111" s="121" t="s">
        <v>1476</v>
      </c>
      <c r="B111" s="66"/>
      <c r="C111" s="66"/>
      <c r="D111" s="66"/>
      <c r="E111" s="168"/>
      <c r="F111" s="66"/>
    </row>
    <row r="112" ht="26.25" customHeight="1" spans="1:6">
      <c r="A112" s="124" t="s">
        <v>1477</v>
      </c>
      <c r="B112" s="66"/>
      <c r="C112" s="66"/>
      <c r="D112" s="66"/>
      <c r="E112" s="168"/>
      <c r="F112" s="66"/>
    </row>
    <row r="113" ht="26.25" customHeight="1" spans="1:6">
      <c r="A113" s="123" t="s">
        <v>1478</v>
      </c>
      <c r="B113" s="66"/>
      <c r="C113" s="66"/>
      <c r="D113" s="66"/>
      <c r="E113" s="168"/>
      <c r="F113" s="66"/>
    </row>
    <row r="114" ht="26.25" customHeight="1" spans="1:6">
      <c r="A114" s="123" t="s">
        <v>1479</v>
      </c>
      <c r="B114" s="66"/>
      <c r="C114" s="66"/>
      <c r="D114" s="66"/>
      <c r="E114" s="168"/>
      <c r="F114" s="66"/>
    </row>
    <row r="115" ht="26.25" customHeight="1" spans="1:6">
      <c r="A115" s="123" t="s">
        <v>1480</v>
      </c>
      <c r="B115" s="66"/>
      <c r="C115" s="66"/>
      <c r="D115" s="66"/>
      <c r="E115" s="168"/>
      <c r="F115" s="66"/>
    </row>
    <row r="116" ht="26.25" customHeight="1" spans="1:6">
      <c r="A116" s="121" t="s">
        <v>1481</v>
      </c>
      <c r="B116" s="66"/>
      <c r="C116" s="66"/>
      <c r="D116" s="66"/>
      <c r="E116" s="168"/>
      <c r="F116" s="66"/>
    </row>
    <row r="117" ht="26.25" customHeight="1" spans="1:6">
      <c r="A117" s="121" t="s">
        <v>1482</v>
      </c>
      <c r="B117" s="66"/>
      <c r="C117" s="66"/>
      <c r="D117" s="66"/>
      <c r="E117" s="168"/>
      <c r="F117" s="66"/>
    </row>
    <row r="118" ht="26.25" customHeight="1" spans="1:6">
      <c r="A118" s="121" t="s">
        <v>1483</v>
      </c>
      <c r="B118" s="66"/>
      <c r="C118" s="66"/>
      <c r="D118" s="66"/>
      <c r="E118" s="168"/>
      <c r="F118" s="66"/>
    </row>
    <row r="119" s="162" customFormat="1" ht="26.25" customHeight="1" spans="1:6">
      <c r="A119" s="122" t="s">
        <v>1484</v>
      </c>
      <c r="B119" s="66"/>
      <c r="C119" s="66"/>
      <c r="D119" s="66"/>
      <c r="E119" s="168"/>
      <c r="F119" s="66"/>
    </row>
    <row r="120" ht="26.25" customHeight="1" spans="1:6">
      <c r="A120" s="123" t="s">
        <v>1485</v>
      </c>
      <c r="B120" s="66"/>
      <c r="C120" s="66"/>
      <c r="D120" s="66"/>
      <c r="E120" s="168"/>
      <c r="F120" s="66"/>
    </row>
    <row r="121" ht="26.25" customHeight="1" spans="1:6">
      <c r="A121" s="123" t="s">
        <v>1486</v>
      </c>
      <c r="B121" s="66"/>
      <c r="C121" s="66"/>
      <c r="D121" s="66"/>
      <c r="E121" s="168"/>
      <c r="F121" s="66"/>
    </row>
    <row r="122" ht="26.25" customHeight="1" spans="1:6">
      <c r="A122" s="121" t="s">
        <v>1487</v>
      </c>
      <c r="B122" s="66"/>
      <c r="C122" s="66"/>
      <c r="D122" s="66"/>
      <c r="E122" s="168"/>
      <c r="F122" s="66"/>
    </row>
    <row r="123" ht="26.25" customHeight="1" spans="1:6">
      <c r="A123" s="121" t="s">
        <v>1488</v>
      </c>
      <c r="B123" s="66"/>
      <c r="C123" s="66"/>
      <c r="D123" s="66"/>
      <c r="E123" s="168"/>
      <c r="F123" s="66"/>
    </row>
    <row r="124" ht="26.25" customHeight="1" spans="1:6">
      <c r="A124" s="121" t="s">
        <v>1489</v>
      </c>
      <c r="B124" s="66"/>
      <c r="C124" s="66"/>
      <c r="D124" s="66"/>
      <c r="E124" s="168"/>
      <c r="F124" s="66"/>
    </row>
    <row r="125" ht="26.25" customHeight="1" spans="1:6">
      <c r="A125" s="124" t="s">
        <v>1490</v>
      </c>
      <c r="B125" s="66"/>
      <c r="C125" s="66"/>
      <c r="D125" s="66"/>
      <c r="E125" s="168"/>
      <c r="F125" s="66"/>
    </row>
    <row r="126" s="162" customFormat="1" ht="26.25" customHeight="1" spans="1:6">
      <c r="A126" s="122" t="s">
        <v>1491</v>
      </c>
      <c r="B126" s="66"/>
      <c r="C126" s="66"/>
      <c r="D126" s="66"/>
      <c r="E126" s="168"/>
      <c r="F126" s="66"/>
    </row>
    <row r="127" ht="26.25" customHeight="1" spans="1:6">
      <c r="A127" s="123" t="s">
        <v>1492</v>
      </c>
      <c r="B127" s="66"/>
      <c r="C127" s="66"/>
      <c r="D127" s="66"/>
      <c r="E127" s="168"/>
      <c r="F127" s="66"/>
    </row>
    <row r="128" ht="26.25" customHeight="1" spans="1:6">
      <c r="A128" s="123" t="s">
        <v>915</v>
      </c>
      <c r="B128" s="66"/>
      <c r="C128" s="66"/>
      <c r="D128" s="66"/>
      <c r="E128" s="168"/>
      <c r="F128" s="66"/>
    </row>
    <row r="129" ht="26.25" customHeight="1" spans="1:6">
      <c r="A129" s="121" t="s">
        <v>1493</v>
      </c>
      <c r="B129" s="66"/>
      <c r="C129" s="66"/>
      <c r="D129" s="66"/>
      <c r="E129" s="168"/>
      <c r="F129" s="66"/>
    </row>
    <row r="130" ht="26.25" customHeight="1" spans="1:6">
      <c r="A130" s="121" t="s">
        <v>1494</v>
      </c>
      <c r="B130" s="66"/>
      <c r="C130" s="66"/>
      <c r="D130" s="66"/>
      <c r="E130" s="168"/>
      <c r="F130" s="66"/>
    </row>
    <row r="131" ht="26.25" customHeight="1" spans="1:6">
      <c r="A131" s="123" t="s">
        <v>1495</v>
      </c>
      <c r="B131" s="66"/>
      <c r="C131" s="66"/>
      <c r="D131" s="66"/>
      <c r="E131" s="168"/>
      <c r="F131" s="66"/>
    </row>
    <row r="132" ht="26.25" customHeight="1" spans="1:6">
      <c r="A132" s="123" t="s">
        <v>1496</v>
      </c>
      <c r="B132" s="66"/>
      <c r="C132" s="66"/>
      <c r="D132" s="66"/>
      <c r="E132" s="168"/>
      <c r="F132" s="66"/>
    </row>
    <row r="133" ht="26.25" customHeight="1" spans="1:6">
      <c r="A133" s="123" t="s">
        <v>1497</v>
      </c>
      <c r="B133" s="66"/>
      <c r="C133" s="66"/>
      <c r="D133" s="66"/>
      <c r="E133" s="168"/>
      <c r="F133" s="66"/>
    </row>
    <row r="134" ht="26.25" customHeight="1" spans="1:6">
      <c r="A134" s="121" t="s">
        <v>1498</v>
      </c>
      <c r="B134" s="66"/>
      <c r="C134" s="66"/>
      <c r="D134" s="66"/>
      <c r="E134" s="168"/>
      <c r="F134" s="66"/>
    </row>
    <row r="135" s="162" customFormat="1" ht="26.25" customHeight="1" spans="1:6">
      <c r="A135" s="120" t="s">
        <v>1499</v>
      </c>
      <c r="B135" s="43"/>
      <c r="C135" s="43"/>
      <c r="D135" s="43"/>
      <c r="E135" s="168"/>
      <c r="F135" s="43"/>
    </row>
    <row r="136" s="162" customFormat="1" ht="26.25" customHeight="1" spans="1:6">
      <c r="A136" s="122" t="s">
        <v>1500</v>
      </c>
      <c r="B136" s="66"/>
      <c r="C136" s="66"/>
      <c r="D136" s="66"/>
      <c r="E136" s="168"/>
      <c r="F136" s="66"/>
    </row>
    <row r="137" ht="26.25" customHeight="1" spans="1:6">
      <c r="A137" s="123" t="s">
        <v>1501</v>
      </c>
      <c r="B137" s="66"/>
      <c r="C137" s="66"/>
      <c r="D137" s="66"/>
      <c r="E137" s="168"/>
      <c r="F137" s="66"/>
    </row>
    <row r="138" ht="26.25" customHeight="1" spans="1:6">
      <c r="A138" s="123" t="s">
        <v>1502</v>
      </c>
      <c r="B138" s="66"/>
      <c r="C138" s="66"/>
      <c r="D138" s="66"/>
      <c r="E138" s="168"/>
      <c r="F138" s="66"/>
    </row>
    <row r="139" ht="26.25" customHeight="1" spans="1:6">
      <c r="A139" s="121" t="s">
        <v>816</v>
      </c>
      <c r="B139" s="66"/>
      <c r="C139" s="66"/>
      <c r="D139" s="66"/>
      <c r="E139" s="168"/>
      <c r="F139" s="66"/>
    </row>
    <row r="140" ht="26.25" customHeight="1" spans="1:6">
      <c r="A140" s="121" t="s">
        <v>1503</v>
      </c>
      <c r="B140" s="66"/>
      <c r="C140" s="66"/>
      <c r="D140" s="66"/>
      <c r="E140" s="168"/>
      <c r="F140" s="66"/>
    </row>
    <row r="141" ht="26.25" customHeight="1" spans="1:6">
      <c r="A141" s="121" t="s">
        <v>1504</v>
      </c>
      <c r="B141" s="66"/>
      <c r="C141" s="66"/>
      <c r="D141" s="66"/>
      <c r="E141" s="168"/>
      <c r="F141" s="66"/>
    </row>
    <row r="142" ht="26.25" customHeight="1" spans="1:6">
      <c r="A142" s="123" t="s">
        <v>1505</v>
      </c>
      <c r="B142" s="66"/>
      <c r="C142" s="66"/>
      <c r="D142" s="66"/>
      <c r="E142" s="168"/>
      <c r="F142" s="66"/>
    </row>
    <row r="143" s="162" customFormat="1" ht="26.25" customHeight="1" spans="1:6">
      <c r="A143" s="122" t="s">
        <v>1506</v>
      </c>
      <c r="B143" s="43"/>
      <c r="C143" s="43"/>
      <c r="D143" s="43"/>
      <c r="E143" s="168" t="e">
        <f>D143/C143*1000</f>
        <v>#DIV/0!</v>
      </c>
      <c r="F143" s="43"/>
    </row>
    <row r="144" ht="26.25" customHeight="1" spans="1:6">
      <c r="A144" s="123" t="s">
        <v>1507</v>
      </c>
      <c r="B144" s="43"/>
      <c r="C144" s="43"/>
      <c r="D144" s="43"/>
      <c r="E144" s="168"/>
      <c r="F144" s="43"/>
    </row>
    <row r="145" ht="26.25" customHeight="1" spans="1:6">
      <c r="A145" s="121" t="s">
        <v>1508</v>
      </c>
      <c r="B145" s="66"/>
      <c r="C145" s="66"/>
      <c r="D145" s="66"/>
      <c r="E145" s="168"/>
      <c r="F145" s="66"/>
    </row>
    <row r="146" ht="26.25" customHeight="1" spans="1:6">
      <c r="A146" s="121" t="s">
        <v>1509</v>
      </c>
      <c r="B146" s="66"/>
      <c r="C146" s="66"/>
      <c r="D146" s="66"/>
      <c r="E146" s="168"/>
      <c r="F146" s="66"/>
    </row>
    <row r="147" ht="26.25" customHeight="1" spans="1:6">
      <c r="A147" s="121" t="s">
        <v>1510</v>
      </c>
      <c r="B147" s="66"/>
      <c r="C147" s="66"/>
      <c r="D147" s="66"/>
      <c r="E147" s="168"/>
      <c r="F147" s="66"/>
    </row>
    <row r="148" ht="26.25" customHeight="1" spans="1:6">
      <c r="A148" s="121" t="s">
        <v>1511</v>
      </c>
      <c r="B148" s="66"/>
      <c r="C148" s="66"/>
      <c r="D148" s="66"/>
      <c r="E148" s="168"/>
      <c r="F148" s="66"/>
    </row>
    <row r="149" s="162" customFormat="1" ht="26.25" customHeight="1" spans="1:6">
      <c r="A149" s="122" t="s">
        <v>1512</v>
      </c>
      <c r="B149" s="66"/>
      <c r="C149" s="66"/>
      <c r="D149" s="66"/>
      <c r="E149" s="168"/>
      <c r="F149" s="66"/>
    </row>
    <row r="150" ht="26.25" customHeight="1" spans="1:6">
      <c r="A150" s="123" t="s">
        <v>1513</v>
      </c>
      <c r="B150" s="66"/>
      <c r="C150" s="66"/>
      <c r="D150" s="66"/>
      <c r="E150" s="168"/>
      <c r="F150" s="66"/>
    </row>
    <row r="151" ht="26.25" customHeight="1" spans="1:6">
      <c r="A151" s="123" t="s">
        <v>1514</v>
      </c>
      <c r="B151" s="66"/>
      <c r="C151" s="66"/>
      <c r="D151" s="66"/>
      <c r="E151" s="168"/>
      <c r="F151" s="66"/>
    </row>
    <row r="152" ht="26.25" customHeight="1" spans="1:6">
      <c r="A152" s="121" t="s">
        <v>1515</v>
      </c>
      <c r="B152" s="66"/>
      <c r="C152" s="66"/>
      <c r="D152" s="66"/>
      <c r="E152" s="168"/>
      <c r="F152" s="66"/>
    </row>
    <row r="153" s="162" customFormat="1" ht="26.25" customHeight="1" spans="1:6">
      <c r="A153" s="118" t="s">
        <v>1516</v>
      </c>
      <c r="B153" s="66"/>
      <c r="C153" s="66"/>
      <c r="D153" s="66"/>
      <c r="E153" s="168" t="e">
        <f>D153/C153*100</f>
        <v>#DIV/0!</v>
      </c>
      <c r="F153" s="66"/>
    </row>
    <row r="154" s="162" customFormat="1" ht="26.25" customHeight="1" spans="1:6">
      <c r="A154" s="122" t="s">
        <v>1517</v>
      </c>
      <c r="B154" s="66"/>
      <c r="C154" s="66"/>
      <c r="D154" s="66"/>
      <c r="E154" s="168" t="e">
        <f>D154/C154*100</f>
        <v>#DIV/0!</v>
      </c>
      <c r="F154" s="66"/>
    </row>
    <row r="155" ht="26.25" customHeight="1" spans="1:6">
      <c r="A155" s="123" t="s">
        <v>1518</v>
      </c>
      <c r="B155" s="66"/>
      <c r="C155" s="66"/>
      <c r="D155" s="66"/>
      <c r="E155" s="168"/>
      <c r="F155" s="66"/>
    </row>
    <row r="156" ht="26.25" customHeight="1" spans="1:6">
      <c r="A156" s="123" t="s">
        <v>1519</v>
      </c>
      <c r="B156" s="66"/>
      <c r="C156" s="66"/>
      <c r="D156" s="66"/>
      <c r="E156" s="168"/>
      <c r="F156" s="66"/>
    </row>
    <row r="157" ht="26.25" customHeight="1" spans="1:6">
      <c r="A157" s="121" t="s">
        <v>1520</v>
      </c>
      <c r="B157" s="66"/>
      <c r="C157" s="66"/>
      <c r="D157" s="66"/>
      <c r="E157" s="168"/>
      <c r="F157" s="66"/>
    </row>
    <row r="158" ht="26.25" customHeight="1" spans="1:6">
      <c r="A158" s="121" t="s">
        <v>1521</v>
      </c>
      <c r="B158" s="66"/>
      <c r="C158" s="66"/>
      <c r="D158" s="66"/>
      <c r="E158" s="168"/>
      <c r="F158" s="66"/>
    </row>
    <row r="159" ht="26.25" customHeight="1" spans="1:6">
      <c r="A159" s="121" t="s">
        <v>1522</v>
      </c>
      <c r="B159" s="66"/>
      <c r="C159" s="66"/>
      <c r="D159" s="66"/>
      <c r="E159" s="168"/>
      <c r="F159" s="66"/>
    </row>
    <row r="160" s="162" customFormat="1" ht="26.25" customHeight="1" spans="1:6">
      <c r="A160" s="120" t="s">
        <v>1523</v>
      </c>
      <c r="B160" s="43"/>
      <c r="C160" s="43">
        <v>686</v>
      </c>
      <c r="D160" s="43">
        <f>D161+D171</f>
        <v>20850</v>
      </c>
      <c r="E160" s="168">
        <f>D160/C160*100</f>
        <v>3039.35860058309</v>
      </c>
      <c r="F160" s="43"/>
    </row>
    <row r="161" s="162" customFormat="1" ht="26.25" customHeight="1" spans="1:6">
      <c r="A161" s="120" t="s">
        <v>1524</v>
      </c>
      <c r="B161" s="66"/>
      <c r="C161" s="66"/>
      <c r="D161" s="66">
        <v>20200</v>
      </c>
      <c r="E161" s="168"/>
      <c r="F161" s="66"/>
    </row>
    <row r="162" s="162" customFormat="1" ht="26.25" customHeight="1" spans="1:6">
      <c r="A162" s="120" t="s">
        <v>1525</v>
      </c>
      <c r="B162" s="66"/>
      <c r="C162" s="66"/>
      <c r="D162" s="66"/>
      <c r="E162" s="168"/>
      <c r="F162" s="66"/>
    </row>
    <row r="163" ht="26.25" customHeight="1" spans="1:6">
      <c r="A163" s="121" t="s">
        <v>1526</v>
      </c>
      <c r="B163" s="66"/>
      <c r="C163" s="66"/>
      <c r="D163" s="66"/>
      <c r="E163" s="168"/>
      <c r="F163" s="66"/>
    </row>
    <row r="164" ht="26.25" customHeight="1" spans="1:6">
      <c r="A164" s="121" t="s">
        <v>1527</v>
      </c>
      <c r="B164" s="66"/>
      <c r="C164" s="66"/>
      <c r="D164" s="66"/>
      <c r="E164" s="168"/>
      <c r="F164" s="66"/>
    </row>
    <row r="165" ht="26.25" customHeight="1" spans="1:6">
      <c r="A165" s="121" t="s">
        <v>1528</v>
      </c>
      <c r="B165" s="66"/>
      <c r="C165" s="66"/>
      <c r="D165" s="66"/>
      <c r="E165" s="168"/>
      <c r="F165" s="66"/>
    </row>
    <row r="166" ht="26.25" customHeight="1" spans="1:6">
      <c r="A166" s="121" t="s">
        <v>1529</v>
      </c>
      <c r="B166" s="66"/>
      <c r="C166" s="66"/>
      <c r="D166" s="66"/>
      <c r="E166" s="168"/>
      <c r="F166" s="66"/>
    </row>
    <row r="167" ht="26.25" customHeight="1" spans="1:6">
      <c r="A167" s="121" t="s">
        <v>1530</v>
      </c>
      <c r="B167" s="66"/>
      <c r="C167" s="66"/>
      <c r="D167" s="66"/>
      <c r="E167" s="168"/>
      <c r="F167" s="66"/>
    </row>
    <row r="168" ht="26.25" customHeight="1" spans="1:6">
      <c r="A168" s="121" t="s">
        <v>1531</v>
      </c>
      <c r="B168" s="66"/>
      <c r="C168" s="66"/>
      <c r="D168" s="66"/>
      <c r="E168" s="168"/>
      <c r="F168" s="66"/>
    </row>
    <row r="169" ht="26.25" customHeight="1" spans="1:6">
      <c r="A169" s="121" t="s">
        <v>1532</v>
      </c>
      <c r="B169" s="66"/>
      <c r="C169" s="66"/>
      <c r="D169" s="66"/>
      <c r="E169" s="168"/>
      <c r="F169" s="66"/>
    </row>
    <row r="170" ht="26.25" customHeight="1" spans="1:6">
      <c r="A170" s="121" t="s">
        <v>1533</v>
      </c>
      <c r="B170" s="66"/>
      <c r="C170" s="66"/>
      <c r="D170" s="66"/>
      <c r="E170" s="168"/>
      <c r="F170" s="66"/>
    </row>
    <row r="171" s="162" customFormat="1" ht="26.25" customHeight="1" spans="1:6">
      <c r="A171" s="120" t="s">
        <v>1534</v>
      </c>
      <c r="B171" s="43"/>
      <c r="C171" s="43">
        <v>686</v>
      </c>
      <c r="D171" s="43">
        <f>SUM(D172:D182)</f>
        <v>650</v>
      </c>
      <c r="E171" s="168">
        <f>D171/C171*100</f>
        <v>94.7521865889213</v>
      </c>
      <c r="F171" s="43"/>
    </row>
    <row r="172" ht="26.25" customHeight="1" spans="1:6">
      <c r="A172" s="124" t="s">
        <v>1535</v>
      </c>
      <c r="B172" s="66"/>
      <c r="C172" s="66"/>
      <c r="D172" s="66"/>
      <c r="E172" s="168"/>
      <c r="F172" s="66"/>
    </row>
    <row r="173" ht="26.25" customHeight="1" spans="1:6">
      <c r="A173" s="123" t="s">
        <v>1536</v>
      </c>
      <c r="B173" s="66"/>
      <c r="C173" s="66"/>
      <c r="D173" s="66">
        <v>352</v>
      </c>
      <c r="E173" s="168"/>
      <c r="F173" s="66"/>
    </row>
    <row r="174" ht="26.25" customHeight="1" spans="1:6">
      <c r="A174" s="123" t="s">
        <v>1537</v>
      </c>
      <c r="B174" s="66"/>
      <c r="C174" s="66"/>
      <c r="D174" s="66">
        <v>137</v>
      </c>
      <c r="E174" s="168"/>
      <c r="F174" s="66"/>
    </row>
    <row r="175" ht="26.25" customHeight="1" spans="1:6">
      <c r="A175" s="123" t="s">
        <v>1538</v>
      </c>
      <c r="B175" s="66"/>
      <c r="C175" s="66"/>
      <c r="D175" s="66">
        <v>31</v>
      </c>
      <c r="E175" s="168"/>
      <c r="F175" s="66"/>
    </row>
    <row r="176" ht="26.25" customHeight="1" spans="1:6">
      <c r="A176" s="121" t="s">
        <v>1539</v>
      </c>
      <c r="B176" s="66"/>
      <c r="C176" s="66"/>
      <c r="D176" s="66"/>
      <c r="E176" s="168"/>
      <c r="F176" s="66"/>
    </row>
    <row r="177" ht="26.25" customHeight="1" spans="1:6">
      <c r="A177" s="121" t="s">
        <v>1540</v>
      </c>
      <c r="B177" s="66"/>
      <c r="C177" s="66"/>
      <c r="D177" s="66">
        <v>58</v>
      </c>
      <c r="E177" s="168"/>
      <c r="F177" s="66"/>
    </row>
    <row r="178" ht="26.25" customHeight="1" spans="1:6">
      <c r="A178" s="123" t="s">
        <v>1541</v>
      </c>
      <c r="B178" s="66"/>
      <c r="C178" s="66"/>
      <c r="D178" s="66"/>
      <c r="E178" s="168"/>
      <c r="F178" s="66"/>
    </row>
    <row r="179" ht="26.25" customHeight="1" spans="1:6">
      <c r="A179" s="123" t="s">
        <v>1542</v>
      </c>
      <c r="B179" s="66"/>
      <c r="C179" s="66"/>
      <c r="D179" s="66"/>
      <c r="E179" s="168"/>
      <c r="F179" s="66"/>
    </row>
    <row r="180" ht="26.25" customHeight="1" spans="1:6">
      <c r="A180" s="121" t="s">
        <v>1543</v>
      </c>
      <c r="B180" s="66"/>
      <c r="C180" s="66"/>
      <c r="D180" s="66"/>
      <c r="E180" s="168"/>
      <c r="F180" s="66"/>
    </row>
    <row r="181" ht="26.25" customHeight="1" spans="1:6">
      <c r="A181" s="121" t="s">
        <v>1544</v>
      </c>
      <c r="B181" s="66"/>
      <c r="C181" s="66"/>
      <c r="D181" s="66">
        <v>72</v>
      </c>
      <c r="E181" s="168"/>
      <c r="F181" s="66"/>
    </row>
    <row r="182" ht="26.25" customHeight="1" spans="1:6">
      <c r="A182" s="121" t="s">
        <v>1545</v>
      </c>
      <c r="B182" s="66"/>
      <c r="C182" s="66"/>
      <c r="D182" s="66"/>
      <c r="E182" s="168"/>
      <c r="F182" s="66"/>
    </row>
    <row r="183" s="162" customFormat="1" ht="26.25" customHeight="1" spans="1:6">
      <c r="A183" s="125" t="s">
        <v>1546</v>
      </c>
      <c r="B183" s="66"/>
      <c r="C183" s="66"/>
      <c r="D183" s="66"/>
      <c r="E183" s="168"/>
      <c r="F183" s="66"/>
    </row>
    <row r="184" s="162" customFormat="1" ht="26.25" customHeight="1" spans="1:6">
      <c r="A184" s="126" t="s">
        <v>1547</v>
      </c>
      <c r="B184" s="43"/>
      <c r="C184" s="43"/>
      <c r="D184" s="43">
        <f>D185+D186+D187</f>
        <v>3347</v>
      </c>
      <c r="E184" s="168" t="e">
        <f>D184/C184*100</f>
        <v>#DIV/0!</v>
      </c>
      <c r="F184" s="43"/>
    </row>
    <row r="185" s="162" customFormat="1" ht="26.25" customHeight="1" spans="1:6">
      <c r="A185" s="127" t="s">
        <v>1524</v>
      </c>
      <c r="B185" s="43"/>
      <c r="C185" s="43"/>
      <c r="D185" s="43"/>
      <c r="E185" s="168"/>
      <c r="F185" s="43"/>
    </row>
    <row r="186" s="162" customFormat="1" ht="26.25" customHeight="1" spans="1:6">
      <c r="A186" s="127" t="s">
        <v>1548</v>
      </c>
      <c r="B186" s="43"/>
      <c r="C186" s="43"/>
      <c r="D186" s="43">
        <v>3319</v>
      </c>
      <c r="E186" s="168" t="e">
        <f>D186/C186*100</f>
        <v>#DIV/0!</v>
      </c>
      <c r="F186" s="43"/>
    </row>
    <row r="187" s="162" customFormat="1" ht="26.25" customHeight="1" spans="1:6">
      <c r="A187" s="127" t="s">
        <v>1549</v>
      </c>
      <c r="B187" s="43"/>
      <c r="C187" s="43"/>
      <c r="D187" s="43">
        <v>28</v>
      </c>
      <c r="E187" s="168"/>
      <c r="F187" s="43"/>
    </row>
    <row r="188" ht="26.25" customHeight="1" spans="1:6">
      <c r="A188" s="128" t="s">
        <v>1550</v>
      </c>
      <c r="B188" s="43">
        <f>B30</f>
        <v>48732</v>
      </c>
      <c r="C188" s="43">
        <v>59549</v>
      </c>
      <c r="D188" s="43">
        <f>D4+D10+D30+D69+D160+D184</f>
        <v>57314</v>
      </c>
      <c r="E188" s="168">
        <f>D188/C188*100</f>
        <v>96.2467883591664</v>
      </c>
      <c r="F188" s="43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zoomScale="115" zoomScaleNormal="115" topLeftCell="B1" workbookViewId="0">
      <selection activeCell="C4" sqref="C4"/>
    </sheetView>
  </sheetViews>
  <sheetFormatPr defaultColWidth="26" defaultRowHeight="13.5" outlineLevelCol="6"/>
  <cols>
    <col min="1" max="1" width="26" style="146"/>
    <col min="2" max="2" width="23.5" style="147" customWidth="1"/>
    <col min="3" max="3" width="33.5" style="146" customWidth="1"/>
    <col min="4" max="4" width="20.125" style="147" customWidth="1"/>
    <col min="5" max="16384" width="26" style="146"/>
  </cols>
  <sheetData>
    <row r="1" ht="55.15" customHeight="1" spans="1:4">
      <c r="A1" s="95" t="s">
        <v>1551</v>
      </c>
      <c r="B1" s="95"/>
      <c r="C1" s="95"/>
      <c r="D1" s="95"/>
    </row>
    <row r="2" customFormat="1" ht="33" customHeight="1" spans="1:4">
      <c r="A2" s="148"/>
      <c r="B2" s="149"/>
      <c r="C2" s="150"/>
      <c r="D2" s="99" t="s">
        <v>1</v>
      </c>
    </row>
    <row r="3" ht="84" customHeight="1" spans="1:4">
      <c r="A3" s="100" t="s">
        <v>1552</v>
      </c>
      <c r="B3" s="101" t="s">
        <v>5</v>
      </c>
      <c r="C3" s="100" t="s">
        <v>1553</v>
      </c>
      <c r="D3" s="101" t="s">
        <v>5</v>
      </c>
    </row>
    <row r="4" ht="84" customHeight="1" spans="1:4">
      <c r="A4" s="151" t="s">
        <v>1554</v>
      </c>
      <c r="B4" s="43">
        <v>169390</v>
      </c>
      <c r="C4" s="151" t="s">
        <v>1555</v>
      </c>
      <c r="D4" s="43">
        <v>57314</v>
      </c>
    </row>
    <row r="5" ht="84" customHeight="1" spans="1:4">
      <c r="A5" s="152" t="s">
        <v>70</v>
      </c>
      <c r="B5" s="43">
        <v>1012</v>
      </c>
      <c r="C5" s="153" t="s">
        <v>71</v>
      </c>
      <c r="D5" s="43" t="e">
        <f>D6+#REF!</f>
        <v>#REF!</v>
      </c>
    </row>
    <row r="6" ht="84" customHeight="1" spans="1:4">
      <c r="A6" s="154" t="s">
        <v>1197</v>
      </c>
      <c r="B6" s="43">
        <v>1012</v>
      </c>
      <c r="C6" s="155" t="s">
        <v>1556</v>
      </c>
      <c r="D6" s="43"/>
    </row>
    <row r="7" ht="84" customHeight="1" spans="1:4">
      <c r="A7" s="156" t="s">
        <v>1557</v>
      </c>
      <c r="B7" s="43"/>
      <c r="C7" s="157" t="s">
        <v>1558</v>
      </c>
      <c r="D7" s="43">
        <v>129606</v>
      </c>
    </row>
    <row r="8" ht="84" customHeight="1" spans="1:4">
      <c r="A8" s="152" t="s">
        <v>1559</v>
      </c>
      <c r="B8" s="43">
        <v>23200</v>
      </c>
      <c r="C8" s="152" t="s">
        <v>1560</v>
      </c>
      <c r="D8" s="43">
        <v>1700</v>
      </c>
    </row>
    <row r="9" ht="84" customHeight="1" spans="1:4">
      <c r="A9" s="154" t="s">
        <v>1561</v>
      </c>
      <c r="B9" s="66">
        <v>23200</v>
      </c>
      <c r="C9" s="154" t="s">
        <v>1562</v>
      </c>
      <c r="D9" s="66">
        <v>1700</v>
      </c>
    </row>
    <row r="10" ht="84" customHeight="1" spans="1:4">
      <c r="A10" s="152" t="s">
        <v>1563</v>
      </c>
      <c r="B10" s="43">
        <v>3969</v>
      </c>
      <c r="C10" s="153" t="s">
        <v>1190</v>
      </c>
      <c r="D10" s="43">
        <v>8951</v>
      </c>
    </row>
    <row r="11" ht="84" customHeight="1" spans="1:4">
      <c r="A11" s="158" t="s">
        <v>1564</v>
      </c>
      <c r="B11" s="43">
        <f>B4+B5+B8+B10</f>
        <v>197571</v>
      </c>
      <c r="C11" s="158" t="s">
        <v>1565</v>
      </c>
      <c r="D11" s="43">
        <f>D4+D7+D8+D10</f>
        <v>197571</v>
      </c>
    </row>
    <row r="12" ht="51.75" customHeight="1" spans="1:7">
      <c r="A12" s="159"/>
      <c r="B12" s="159"/>
      <c r="C12" s="159"/>
      <c r="D12" s="159"/>
      <c r="E12" s="160"/>
      <c r="F12" s="160"/>
      <c r="G12" s="160"/>
    </row>
  </sheetData>
  <mergeCells count="2">
    <mergeCell ref="A1:D1"/>
    <mergeCell ref="A12:D1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10" sqref="B10"/>
    </sheetView>
  </sheetViews>
  <sheetFormatPr defaultColWidth="9" defaultRowHeight="13.5" outlineLevelCol="1"/>
  <cols>
    <col min="1" max="1" width="51.5" customWidth="1"/>
    <col min="2" max="2" width="29.25" customWidth="1"/>
  </cols>
  <sheetData>
    <row r="1" ht="25.5" spans="1:2">
      <c r="A1" s="140" t="s">
        <v>1566</v>
      </c>
      <c r="B1" s="140"/>
    </row>
    <row r="2" ht="27" customHeight="1" spans="1:2">
      <c r="A2" s="141"/>
      <c r="B2" s="142" t="s">
        <v>1</v>
      </c>
    </row>
    <row r="3" ht="28.5" customHeight="1" spans="1:2">
      <c r="A3" s="143" t="s">
        <v>2</v>
      </c>
      <c r="B3" s="144" t="s">
        <v>5</v>
      </c>
    </row>
    <row r="4" ht="26.25" customHeight="1" spans="1:2">
      <c r="A4" s="143" t="s">
        <v>98</v>
      </c>
      <c r="B4" s="43">
        <v>9151</v>
      </c>
    </row>
    <row r="5" ht="38.25" customHeight="1" spans="1:2">
      <c r="A5" s="145" t="s">
        <v>1567</v>
      </c>
      <c r="B5" s="66">
        <v>219</v>
      </c>
    </row>
    <row r="6" ht="38.25" customHeight="1" spans="1:2">
      <c r="A6" s="145" t="s">
        <v>1568</v>
      </c>
      <c r="B6" s="66"/>
    </row>
    <row r="7" ht="38.25" customHeight="1" spans="1:2">
      <c r="A7" s="145" t="s">
        <v>1569</v>
      </c>
      <c r="B7" s="66">
        <v>3900</v>
      </c>
    </row>
    <row r="8" ht="38.25" customHeight="1" spans="1:2">
      <c r="A8" s="145" t="s">
        <v>1570</v>
      </c>
      <c r="B8" s="66"/>
    </row>
    <row r="9" ht="38.25" customHeight="1" spans="1:2">
      <c r="A9" s="145" t="s">
        <v>1571</v>
      </c>
      <c r="B9" s="66">
        <v>2316</v>
      </c>
    </row>
    <row r="10" ht="38.25" customHeight="1" spans="1:2">
      <c r="A10" s="145" t="s">
        <v>1572</v>
      </c>
      <c r="B10" s="66">
        <v>115</v>
      </c>
    </row>
    <row r="11" ht="38.25" customHeight="1" spans="1:2">
      <c r="A11" s="145" t="s">
        <v>1573</v>
      </c>
      <c r="B11" s="66">
        <v>2508</v>
      </c>
    </row>
    <row r="12" ht="38.25" customHeight="1" spans="1:2">
      <c r="A12" s="145" t="s">
        <v>1574</v>
      </c>
      <c r="B12" s="66"/>
    </row>
    <row r="13" ht="38.25" customHeight="1" spans="1:2">
      <c r="A13" s="145" t="s">
        <v>1575</v>
      </c>
      <c r="B13" s="66"/>
    </row>
    <row r="14" ht="38.25" customHeight="1" spans="1:2">
      <c r="A14" s="145" t="s">
        <v>1576</v>
      </c>
      <c r="B14" s="66"/>
    </row>
    <row r="15" ht="38.25" customHeight="1" spans="1:2">
      <c r="A15" s="145" t="s">
        <v>1577</v>
      </c>
      <c r="B15" s="66">
        <v>93</v>
      </c>
    </row>
  </sheetData>
  <mergeCells count="1">
    <mergeCell ref="A1:B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"/>
  <sheetViews>
    <sheetView workbookViewId="0">
      <selection activeCell="F5" sqref="F5"/>
    </sheetView>
  </sheetViews>
  <sheetFormatPr defaultColWidth="9" defaultRowHeight="19.5" customHeight="1" outlineLevelCol="5"/>
  <cols>
    <col min="1" max="1" width="36.5" style="251" customWidth="1"/>
    <col min="2" max="6" width="14" style="320" customWidth="1"/>
    <col min="7" max="16384" width="9" style="251"/>
  </cols>
  <sheetData>
    <row r="1" ht="38.25" customHeight="1" spans="1:6">
      <c r="A1" s="254" t="s">
        <v>36</v>
      </c>
      <c r="B1" s="254"/>
      <c r="C1" s="254"/>
      <c r="D1" s="254"/>
      <c r="E1" s="254"/>
      <c r="F1" s="254"/>
    </row>
    <row r="2" ht="21" customHeight="1" spans="1:6">
      <c r="A2" s="254"/>
      <c r="B2" s="321"/>
      <c r="C2" s="321"/>
      <c r="D2" s="321"/>
      <c r="E2" s="321"/>
      <c r="F2" s="321"/>
    </row>
    <row r="3" ht="21" customHeight="1" spans="1:6">
      <c r="A3" s="250"/>
      <c r="B3" s="322"/>
      <c r="C3" s="322"/>
      <c r="D3" s="322"/>
      <c r="E3" s="322"/>
      <c r="F3" s="323" t="s">
        <v>1</v>
      </c>
    </row>
    <row r="4" ht="32.25" customHeight="1" spans="1:6">
      <c r="A4" s="296" t="s">
        <v>2</v>
      </c>
      <c r="B4" s="324" t="s">
        <v>3</v>
      </c>
      <c r="C4" s="324" t="s">
        <v>4</v>
      </c>
      <c r="D4" s="324" t="s">
        <v>5</v>
      </c>
      <c r="E4" s="324" t="s">
        <v>37</v>
      </c>
      <c r="F4" s="324" t="s">
        <v>38</v>
      </c>
    </row>
    <row r="5" ht="23.25" customHeight="1" spans="1:6">
      <c r="A5" s="325" t="s">
        <v>39</v>
      </c>
      <c r="B5" s="66">
        <v>33976</v>
      </c>
      <c r="C5" s="66">
        <v>41010</v>
      </c>
      <c r="D5" s="66">
        <v>38205</v>
      </c>
      <c r="E5" s="326">
        <f>D5/C5*100</f>
        <v>93.1602048280907</v>
      </c>
      <c r="F5" s="326">
        <v>1.07704668470907</v>
      </c>
    </row>
    <row r="6" ht="23.25" customHeight="1" spans="1:6">
      <c r="A6" s="325" t="s">
        <v>40</v>
      </c>
      <c r="B6" s="66"/>
      <c r="C6" s="66"/>
      <c r="D6" s="66"/>
      <c r="E6" s="326"/>
      <c r="F6" s="326"/>
    </row>
    <row r="7" ht="23.25" customHeight="1" spans="1:6">
      <c r="A7" s="325" t="s">
        <v>41</v>
      </c>
      <c r="B7" s="66">
        <v>46</v>
      </c>
      <c r="C7" s="66">
        <v>68</v>
      </c>
      <c r="D7" s="66">
        <v>152</v>
      </c>
      <c r="E7" s="326">
        <f t="shared" ref="E7:E30" si="0">D7/C7*100</f>
        <v>223.529411764706</v>
      </c>
      <c r="F7" s="326">
        <v>1.16030534351145</v>
      </c>
    </row>
    <row r="8" ht="23.25" customHeight="1" spans="1:6">
      <c r="A8" s="325" t="s">
        <v>42</v>
      </c>
      <c r="B8" s="66">
        <v>15761</v>
      </c>
      <c r="C8" s="66">
        <v>18711</v>
      </c>
      <c r="D8" s="66">
        <v>20398</v>
      </c>
      <c r="E8" s="326">
        <f t="shared" si="0"/>
        <v>109.016086793865</v>
      </c>
      <c r="F8" s="326">
        <v>0.99342521794185</v>
      </c>
    </row>
    <row r="9" ht="23.25" customHeight="1" spans="1:6">
      <c r="A9" s="325" t="s">
        <v>43</v>
      </c>
      <c r="B9" s="66">
        <v>43822</v>
      </c>
      <c r="C9" s="66">
        <v>49084</v>
      </c>
      <c r="D9" s="66">
        <v>51625</v>
      </c>
      <c r="E9" s="326">
        <f t="shared" si="0"/>
        <v>105.176839703366</v>
      </c>
      <c r="F9" s="326">
        <v>1.04796800779506</v>
      </c>
    </row>
    <row r="10" ht="23.25" customHeight="1" spans="1:6">
      <c r="A10" s="325" t="s">
        <v>44</v>
      </c>
      <c r="B10" s="66">
        <v>5332</v>
      </c>
      <c r="C10" s="66">
        <v>6540</v>
      </c>
      <c r="D10" s="66">
        <v>6520</v>
      </c>
      <c r="E10" s="326">
        <f t="shared" si="0"/>
        <v>99.6941896024465</v>
      </c>
      <c r="F10" s="326">
        <v>1.11016516260855</v>
      </c>
    </row>
    <row r="11" ht="23.25" customHeight="1" spans="1:6">
      <c r="A11" s="325" t="s">
        <v>45</v>
      </c>
      <c r="B11" s="66">
        <v>3187</v>
      </c>
      <c r="C11" s="66">
        <v>6121</v>
      </c>
      <c r="D11" s="66">
        <v>3892</v>
      </c>
      <c r="E11" s="326">
        <f t="shared" si="0"/>
        <v>63.5843816369874</v>
      </c>
      <c r="F11" s="326">
        <v>0.69774112585156</v>
      </c>
    </row>
    <row r="12" ht="23.25" customHeight="1" spans="1:6">
      <c r="A12" s="325" t="s">
        <v>46</v>
      </c>
      <c r="B12" s="66">
        <v>32504</v>
      </c>
      <c r="C12" s="66">
        <v>41165</v>
      </c>
      <c r="D12" s="66">
        <v>40320</v>
      </c>
      <c r="E12" s="326">
        <f t="shared" si="0"/>
        <v>97.9472853151949</v>
      </c>
      <c r="F12" s="326">
        <v>0.948795180722892</v>
      </c>
    </row>
    <row r="13" ht="23.25" customHeight="1" spans="1:6">
      <c r="A13" s="325" t="s">
        <v>47</v>
      </c>
      <c r="B13" s="66">
        <v>19745</v>
      </c>
      <c r="C13" s="66">
        <v>38752</v>
      </c>
      <c r="D13" s="66">
        <v>37820</v>
      </c>
      <c r="E13" s="326">
        <f t="shared" si="0"/>
        <v>97.5949628406276</v>
      </c>
      <c r="F13" s="326">
        <v>1.24946314711421</v>
      </c>
    </row>
    <row r="14" ht="23.25" customHeight="1" spans="1:6">
      <c r="A14" s="325" t="s">
        <v>48</v>
      </c>
      <c r="B14" s="66">
        <v>2129</v>
      </c>
      <c r="C14" s="66">
        <v>5791</v>
      </c>
      <c r="D14" s="66">
        <v>4432</v>
      </c>
      <c r="E14" s="326">
        <f t="shared" si="0"/>
        <v>76.5325505094112</v>
      </c>
      <c r="F14" s="326">
        <v>0.351606505355018</v>
      </c>
    </row>
    <row r="15" ht="23.25" customHeight="1" spans="1:6">
      <c r="A15" s="325" t="s">
        <v>49</v>
      </c>
      <c r="B15" s="66">
        <v>21625</v>
      </c>
      <c r="C15" s="66">
        <f>64350+14217</f>
        <v>78567</v>
      </c>
      <c r="D15" s="66">
        <v>89064</v>
      </c>
      <c r="E15" s="326">
        <f t="shared" si="0"/>
        <v>113.360571232197</v>
      </c>
      <c r="F15" s="326">
        <v>1.78692668833514</v>
      </c>
    </row>
    <row r="16" ht="23.25" customHeight="1" spans="1:6">
      <c r="A16" s="325" t="s">
        <v>50</v>
      </c>
      <c r="B16" s="66">
        <v>19865</v>
      </c>
      <c r="C16" s="66">
        <v>33692</v>
      </c>
      <c r="D16" s="66">
        <v>30407</v>
      </c>
      <c r="E16" s="326">
        <f t="shared" si="0"/>
        <v>90.2499109580909</v>
      </c>
      <c r="F16" s="326">
        <v>1.07898939001455</v>
      </c>
    </row>
    <row r="17" ht="23.25" customHeight="1" spans="1:6">
      <c r="A17" s="325" t="s">
        <v>51</v>
      </c>
      <c r="B17" s="66">
        <v>3070</v>
      </c>
      <c r="C17" s="66">
        <v>7851</v>
      </c>
      <c r="D17" s="66">
        <v>6014</v>
      </c>
      <c r="E17" s="326">
        <f t="shared" si="0"/>
        <v>76.6017067889441</v>
      </c>
      <c r="F17" s="326">
        <v>1.00889112565006</v>
      </c>
    </row>
    <row r="18" ht="23.25" customHeight="1" spans="1:6">
      <c r="A18" s="327" t="s">
        <v>52</v>
      </c>
      <c r="B18" s="66">
        <v>468</v>
      </c>
      <c r="C18" s="66">
        <v>3108</v>
      </c>
      <c r="D18" s="66">
        <v>3145</v>
      </c>
      <c r="E18" s="326">
        <f t="shared" si="0"/>
        <v>101.190476190476</v>
      </c>
      <c r="F18" s="326">
        <v>0.905296488198043</v>
      </c>
    </row>
    <row r="19" ht="23.25" customHeight="1" spans="1:6">
      <c r="A19" s="327" t="s">
        <v>53</v>
      </c>
      <c r="B19" s="66">
        <v>305</v>
      </c>
      <c r="C19" s="66">
        <v>2117</v>
      </c>
      <c r="D19" s="66">
        <v>2018</v>
      </c>
      <c r="E19" s="326">
        <f t="shared" si="0"/>
        <v>95.3235710911667</v>
      </c>
      <c r="F19" s="326">
        <v>0.868704261730521</v>
      </c>
    </row>
    <row r="20" ht="23.25" customHeight="1" spans="1:6">
      <c r="A20" s="327" t="s">
        <v>54</v>
      </c>
      <c r="B20" s="66"/>
      <c r="C20" s="66">
        <v>771</v>
      </c>
      <c r="D20" s="66">
        <v>30</v>
      </c>
      <c r="E20" s="326">
        <f t="shared" si="0"/>
        <v>3.89105058365759</v>
      </c>
      <c r="F20" s="326">
        <v>0.118110236220472</v>
      </c>
    </row>
    <row r="21" ht="23.25" customHeight="1" spans="1:6">
      <c r="A21" s="327" t="s">
        <v>55</v>
      </c>
      <c r="B21" s="66"/>
      <c r="C21" s="66">
        <v>1000</v>
      </c>
      <c r="D21" s="66">
        <v>564</v>
      </c>
      <c r="E21" s="326">
        <f t="shared" si="0"/>
        <v>56.4</v>
      </c>
      <c r="F21" s="326">
        <v>1.128</v>
      </c>
    </row>
    <row r="22" ht="23.25" customHeight="1" spans="1:6">
      <c r="A22" s="327" t="s">
        <v>56</v>
      </c>
      <c r="B22" s="66">
        <v>1963</v>
      </c>
      <c r="C22" s="66">
        <v>2578</v>
      </c>
      <c r="D22" s="66">
        <v>2228</v>
      </c>
      <c r="E22" s="326">
        <f t="shared" si="0"/>
        <v>86.4235841737781</v>
      </c>
      <c r="F22" s="326">
        <v>0.550531257721769</v>
      </c>
    </row>
    <row r="23" ht="23.25" customHeight="1" spans="1:6">
      <c r="A23" s="327" t="s">
        <v>57</v>
      </c>
      <c r="B23" s="66">
        <v>11006</v>
      </c>
      <c r="C23" s="66">
        <v>27751</v>
      </c>
      <c r="D23" s="66">
        <v>23842</v>
      </c>
      <c r="E23" s="326">
        <f t="shared" si="0"/>
        <v>85.9140211163562</v>
      </c>
      <c r="F23" s="326">
        <v>1.86033083645443</v>
      </c>
    </row>
    <row r="24" ht="23.25" customHeight="1" spans="1:6">
      <c r="A24" s="327" t="s">
        <v>58</v>
      </c>
      <c r="B24" s="66">
        <v>305</v>
      </c>
      <c r="C24" s="66">
        <v>1772</v>
      </c>
      <c r="D24" s="66">
        <v>2476</v>
      </c>
      <c r="E24" s="326">
        <f t="shared" si="0"/>
        <v>139.729119638826</v>
      </c>
      <c r="F24" s="326">
        <v>5.62727272727273</v>
      </c>
    </row>
    <row r="25" ht="23.25" customHeight="1" spans="1:6">
      <c r="A25" s="327" t="s">
        <v>59</v>
      </c>
      <c r="B25" s="66">
        <v>1837</v>
      </c>
      <c r="C25" s="66">
        <v>3072</v>
      </c>
      <c r="D25" s="66">
        <v>2892</v>
      </c>
      <c r="E25" s="326">
        <f t="shared" si="0"/>
        <v>94.140625</v>
      </c>
      <c r="F25" s="326"/>
    </row>
    <row r="26" ht="23.25" customHeight="1" spans="1:6">
      <c r="A26" s="327" t="s">
        <v>60</v>
      </c>
      <c r="B26" s="66">
        <v>2300</v>
      </c>
      <c r="C26" s="66"/>
      <c r="D26" s="66"/>
      <c r="E26" s="326"/>
      <c r="F26" s="326"/>
    </row>
    <row r="27" ht="23.25" customHeight="1" spans="1:6">
      <c r="A27" s="328" t="s">
        <v>61</v>
      </c>
      <c r="B27" s="66"/>
      <c r="C27" s="66">
        <v>5514</v>
      </c>
      <c r="D27" s="66"/>
      <c r="E27" s="326">
        <f t="shared" si="0"/>
        <v>0</v>
      </c>
      <c r="F27" s="326">
        <v>0</v>
      </c>
    </row>
    <row r="28" ht="23.25" customHeight="1" spans="1:6">
      <c r="A28" s="329" t="s">
        <v>62</v>
      </c>
      <c r="B28" s="66">
        <v>9470</v>
      </c>
      <c r="C28" s="66">
        <v>9470</v>
      </c>
      <c r="D28" s="66">
        <v>7622</v>
      </c>
      <c r="E28" s="326">
        <f t="shared" si="0"/>
        <v>80.4857444561774</v>
      </c>
      <c r="F28" s="326">
        <v>0.86801047716661</v>
      </c>
    </row>
    <row r="29" ht="23.25" customHeight="1" spans="1:6">
      <c r="A29" s="329" t="s">
        <v>63</v>
      </c>
      <c r="B29" s="66"/>
      <c r="C29" s="66"/>
      <c r="D29" s="66">
        <v>34</v>
      </c>
      <c r="E29" s="326" t="e">
        <f t="shared" si="0"/>
        <v>#DIV/0!</v>
      </c>
      <c r="F29" s="326"/>
    </row>
    <row r="30" ht="23.25" customHeight="1" spans="1:6">
      <c r="A30" s="330" t="s">
        <v>64</v>
      </c>
      <c r="B30" s="66">
        <f>SUM(B5:B29)</f>
        <v>228716</v>
      </c>
      <c r="C30" s="66">
        <f>SUM(C5:C29)</f>
        <v>384505</v>
      </c>
      <c r="D30" s="66">
        <f>SUM(D5:D29)</f>
        <v>373700</v>
      </c>
      <c r="E30" s="326">
        <f t="shared" si="0"/>
        <v>97.1898934994343</v>
      </c>
      <c r="F30" s="326">
        <v>1.17176721434843</v>
      </c>
    </row>
    <row r="31" customHeight="1" spans="1:5">
      <c r="A31" s="250"/>
      <c r="B31" s="331"/>
      <c r="C31" s="332"/>
      <c r="D31" s="331"/>
      <c r="E31" s="322"/>
    </row>
    <row r="32" customHeight="1" spans="1:5">
      <c r="A32" s="250"/>
      <c r="B32" s="331"/>
      <c r="C32" s="333"/>
      <c r="D32" s="331"/>
      <c r="E32" s="322"/>
    </row>
    <row r="33" customHeight="1" spans="1:5">
      <c r="A33" s="250"/>
      <c r="B33" s="331"/>
      <c r="C33" s="333"/>
      <c r="D33" s="331"/>
      <c r="E33" s="322"/>
    </row>
    <row r="34" customHeight="1" spans="1:5">
      <c r="A34" s="250"/>
      <c r="B34" s="331"/>
      <c r="C34" s="333"/>
      <c r="D34" s="331"/>
      <c r="E34" s="322"/>
    </row>
    <row r="35" customHeight="1" spans="1:5">
      <c r="A35" s="250"/>
      <c r="B35" s="331"/>
      <c r="C35" s="333"/>
      <c r="D35" s="331"/>
      <c r="E35" s="322"/>
    </row>
    <row r="36" customHeight="1" spans="1:5">
      <c r="A36" s="250"/>
      <c r="B36" s="331"/>
      <c r="C36" s="333"/>
      <c r="D36" s="331"/>
      <c r="E36" s="322"/>
    </row>
    <row r="37" customHeight="1" spans="1:5">
      <c r="A37" s="250"/>
      <c r="B37" s="331"/>
      <c r="C37" s="333"/>
      <c r="D37" s="331"/>
      <c r="E37" s="322"/>
    </row>
    <row r="38" customHeight="1" spans="1:5">
      <c r="A38" s="250"/>
      <c r="B38" s="331"/>
      <c r="C38" s="333"/>
      <c r="D38" s="331"/>
      <c r="E38" s="322"/>
    </row>
    <row r="39" customHeight="1" spans="1:5">
      <c r="A39" s="250"/>
      <c r="B39" s="331"/>
      <c r="C39" s="333"/>
      <c r="D39" s="331"/>
      <c r="E39" s="322"/>
    </row>
    <row r="40" customHeight="1" spans="1:5">
      <c r="A40" s="250"/>
      <c r="B40" s="331"/>
      <c r="C40" s="333"/>
      <c r="D40" s="331"/>
      <c r="E40" s="322"/>
    </row>
    <row r="41" customHeight="1" spans="1:5">
      <c r="A41" s="250"/>
      <c r="B41" s="331"/>
      <c r="C41" s="333"/>
      <c r="D41" s="331"/>
      <c r="E41" s="322"/>
    </row>
    <row r="42" customHeight="1" spans="1:5">
      <c r="A42" s="250"/>
      <c r="B42" s="331"/>
      <c r="C42" s="333"/>
      <c r="D42" s="331"/>
      <c r="E42" s="322"/>
    </row>
    <row r="43" customHeight="1" spans="1:5">
      <c r="A43" s="250"/>
      <c r="B43" s="331"/>
      <c r="C43" s="333"/>
      <c r="D43" s="331"/>
      <c r="E43" s="322"/>
    </row>
    <row r="44" customHeight="1" spans="1:5">
      <c r="A44" s="250"/>
      <c r="B44" s="331"/>
      <c r="C44" s="333"/>
      <c r="D44" s="331"/>
      <c r="E44" s="322"/>
    </row>
    <row r="45" customHeight="1" spans="1:5">
      <c r="A45" s="250"/>
      <c r="B45" s="331"/>
      <c r="C45" s="333"/>
      <c r="D45" s="331"/>
      <c r="E45" s="322"/>
    </row>
    <row r="46" customHeight="1" spans="1:5">
      <c r="A46" s="250"/>
      <c r="B46" s="331"/>
      <c r="C46" s="333"/>
      <c r="D46" s="331"/>
      <c r="E46" s="322"/>
    </row>
    <row r="47" customHeight="1" spans="1:5">
      <c r="A47" s="250"/>
      <c r="B47" s="331"/>
      <c r="C47" s="333"/>
      <c r="D47" s="331"/>
      <c r="E47" s="322"/>
    </row>
    <row r="48" customHeight="1" spans="1:5">
      <c r="A48" s="250"/>
      <c r="B48" s="331"/>
      <c r="C48" s="333"/>
      <c r="D48" s="331"/>
      <c r="E48" s="322"/>
    </row>
    <row r="49" customHeight="1" spans="1:5">
      <c r="A49" s="250"/>
      <c r="B49" s="331"/>
      <c r="C49" s="333"/>
      <c r="D49" s="331"/>
      <c r="E49" s="322"/>
    </row>
    <row r="50" customHeight="1" spans="1:5">
      <c r="A50" s="250"/>
      <c r="B50" s="331"/>
      <c r="C50" s="333"/>
      <c r="D50" s="331"/>
      <c r="E50" s="322"/>
    </row>
    <row r="51" customHeight="1" spans="1:5">
      <c r="A51" s="250"/>
      <c r="B51" s="322"/>
      <c r="C51" s="322"/>
      <c r="D51" s="322"/>
      <c r="E51" s="322"/>
    </row>
    <row r="52" customHeight="1" spans="1:5">
      <c r="A52" s="250"/>
      <c r="B52" s="322"/>
      <c r="C52" s="322"/>
      <c r="D52" s="322"/>
      <c r="E52" s="322"/>
    </row>
    <row r="53" customHeight="1" spans="1:5">
      <c r="A53" s="250"/>
      <c r="B53" s="322"/>
      <c r="C53" s="322"/>
      <c r="D53" s="322"/>
      <c r="E53" s="322"/>
    </row>
    <row r="54" customHeight="1" spans="1:5">
      <c r="A54" s="250"/>
      <c r="B54" s="322"/>
      <c r="C54" s="322"/>
      <c r="D54" s="322"/>
      <c r="E54" s="322"/>
    </row>
    <row r="55" customHeight="1" spans="1:5">
      <c r="A55" s="250"/>
      <c r="B55" s="322"/>
      <c r="C55" s="322"/>
      <c r="D55" s="322"/>
      <c r="E55" s="322"/>
    </row>
    <row r="56" customHeight="1" spans="1:5">
      <c r="A56" s="250"/>
      <c r="B56" s="322"/>
      <c r="C56" s="322"/>
      <c r="D56" s="322"/>
      <c r="E56" s="322"/>
    </row>
    <row r="57" customHeight="1" spans="1:5">
      <c r="A57" s="250"/>
      <c r="B57" s="322"/>
      <c r="C57" s="322"/>
      <c r="D57" s="322"/>
      <c r="E57" s="322"/>
    </row>
    <row r="58" customHeight="1" spans="1:5">
      <c r="A58" s="250"/>
      <c r="B58" s="322"/>
      <c r="C58" s="322"/>
      <c r="D58" s="322"/>
      <c r="E58" s="322"/>
    </row>
    <row r="59" customHeight="1" spans="1:5">
      <c r="A59" s="250"/>
      <c r="B59" s="322"/>
      <c r="C59" s="322"/>
      <c r="D59" s="322"/>
      <c r="E59" s="322"/>
    </row>
    <row r="60" customHeight="1" spans="1:5">
      <c r="A60" s="250"/>
      <c r="B60" s="322"/>
      <c r="C60" s="322"/>
      <c r="D60" s="322"/>
      <c r="E60" s="322"/>
    </row>
    <row r="61" customHeight="1" spans="1:5">
      <c r="A61" s="250"/>
      <c r="B61" s="322"/>
      <c r="C61" s="322"/>
      <c r="D61" s="322"/>
      <c r="E61" s="322"/>
    </row>
    <row r="62" customHeight="1" spans="1:5">
      <c r="A62" s="250"/>
      <c r="B62" s="322"/>
      <c r="C62" s="322"/>
      <c r="D62" s="322"/>
      <c r="E62" s="322"/>
    </row>
    <row r="63" customHeight="1" spans="1:5">
      <c r="A63" s="250"/>
      <c r="B63" s="322"/>
      <c r="C63" s="322"/>
      <c r="D63" s="322"/>
      <c r="E63" s="322"/>
    </row>
    <row r="64" customHeight="1" spans="1:5">
      <c r="A64" s="250"/>
      <c r="B64" s="322"/>
      <c r="C64" s="322"/>
      <c r="D64" s="322"/>
      <c r="E64" s="322"/>
    </row>
    <row r="65" customHeight="1" spans="1:5">
      <c r="A65" s="250"/>
      <c r="B65" s="322"/>
      <c r="C65" s="322"/>
      <c r="D65" s="322"/>
      <c r="E65" s="322"/>
    </row>
    <row r="66" customHeight="1" spans="1:5">
      <c r="A66" s="250"/>
      <c r="B66" s="322"/>
      <c r="C66" s="322"/>
      <c r="D66" s="322"/>
      <c r="E66" s="322"/>
    </row>
    <row r="67" customHeight="1" spans="1:5">
      <c r="A67" s="250"/>
      <c r="B67" s="322"/>
      <c r="C67" s="322"/>
      <c r="D67" s="322"/>
      <c r="E67" s="322"/>
    </row>
    <row r="68" customHeight="1" spans="1:5">
      <c r="A68" s="250"/>
      <c r="B68" s="322"/>
      <c r="C68" s="322"/>
      <c r="D68" s="322"/>
      <c r="E68" s="322"/>
    </row>
    <row r="69" customHeight="1" spans="1:5">
      <c r="A69" s="250"/>
      <c r="B69" s="322"/>
      <c r="C69" s="322"/>
      <c r="D69" s="322"/>
      <c r="E69" s="322"/>
    </row>
    <row r="70" customHeight="1" spans="1:5">
      <c r="A70" s="250"/>
      <c r="B70" s="322"/>
      <c r="C70" s="322"/>
      <c r="D70" s="322"/>
      <c r="E70" s="322"/>
    </row>
    <row r="71" customHeight="1" spans="1:5">
      <c r="A71" s="250"/>
      <c r="B71" s="322"/>
      <c r="C71" s="322"/>
      <c r="D71" s="322"/>
      <c r="E71" s="322"/>
    </row>
    <row r="72" customHeight="1" spans="1:5">
      <c r="A72" s="250"/>
      <c r="B72" s="322"/>
      <c r="C72" s="322"/>
      <c r="D72" s="322"/>
      <c r="E72" s="322"/>
    </row>
    <row r="73" customHeight="1" spans="1:5">
      <c r="A73" s="250"/>
      <c r="B73" s="322"/>
      <c r="C73" s="322"/>
      <c r="D73" s="322"/>
      <c r="E73" s="322"/>
    </row>
    <row r="74" customHeight="1" spans="1:5">
      <c r="A74" s="250"/>
      <c r="B74" s="322"/>
      <c r="C74" s="322"/>
      <c r="D74" s="322"/>
      <c r="E74" s="322"/>
    </row>
    <row r="75" customHeight="1" spans="1:5">
      <c r="A75" s="250"/>
      <c r="B75" s="322"/>
      <c r="C75" s="322"/>
      <c r="D75" s="322"/>
      <c r="E75" s="322"/>
    </row>
    <row r="76" customHeight="1" spans="1:5">
      <c r="A76" s="250"/>
      <c r="B76" s="322"/>
      <c r="C76" s="322"/>
      <c r="D76" s="322"/>
      <c r="E76" s="322"/>
    </row>
    <row r="77" customHeight="1" spans="1:5">
      <c r="A77" s="250"/>
      <c r="B77" s="322"/>
      <c r="C77" s="322"/>
      <c r="D77" s="322"/>
      <c r="E77" s="322"/>
    </row>
    <row r="78" customHeight="1" spans="1:5">
      <c r="A78" s="250"/>
      <c r="B78" s="322"/>
      <c r="C78" s="322"/>
      <c r="D78" s="322"/>
      <c r="E78" s="322"/>
    </row>
    <row r="79" customHeight="1" spans="1:5">
      <c r="A79" s="250"/>
      <c r="B79" s="322"/>
      <c r="C79" s="322"/>
      <c r="D79" s="322"/>
      <c r="E79" s="322"/>
    </row>
    <row r="80" customHeight="1" spans="1:5">
      <c r="A80" s="250"/>
      <c r="B80" s="322"/>
      <c r="C80" s="322"/>
      <c r="D80" s="322"/>
      <c r="E80" s="322"/>
    </row>
    <row r="81" customHeight="1" spans="1:5">
      <c r="A81" s="250"/>
      <c r="B81" s="322"/>
      <c r="C81" s="322"/>
      <c r="D81" s="322"/>
      <c r="E81" s="322"/>
    </row>
    <row r="82" customHeight="1" spans="1:5">
      <c r="A82" s="250"/>
      <c r="B82" s="322"/>
      <c r="C82" s="322"/>
      <c r="D82" s="322"/>
      <c r="E82" s="322"/>
    </row>
    <row r="83" customHeight="1" spans="1:5">
      <c r="A83" s="250"/>
      <c r="B83" s="322"/>
      <c r="C83" s="322"/>
      <c r="D83" s="322"/>
      <c r="E83" s="322"/>
    </row>
    <row r="84" customHeight="1" spans="1:5">
      <c r="A84" s="250"/>
      <c r="B84" s="322"/>
      <c r="C84" s="322"/>
      <c r="D84" s="322"/>
      <c r="E84" s="322"/>
    </row>
    <row r="85" customHeight="1" spans="1:5">
      <c r="A85" s="250"/>
      <c r="B85" s="322"/>
      <c r="C85" s="322"/>
      <c r="D85" s="322"/>
      <c r="E85" s="322"/>
    </row>
    <row r="86" customHeight="1" spans="1:5">
      <c r="A86" s="250"/>
      <c r="B86" s="322"/>
      <c r="C86" s="322"/>
      <c r="D86" s="322"/>
      <c r="E86" s="322"/>
    </row>
    <row r="87" customHeight="1" spans="1:5">
      <c r="A87" s="250"/>
      <c r="B87" s="322"/>
      <c r="C87" s="322"/>
      <c r="D87" s="322"/>
      <c r="E87" s="322"/>
    </row>
    <row r="88" customHeight="1" spans="1:5">
      <c r="A88" s="250"/>
      <c r="B88" s="322"/>
      <c r="C88" s="322"/>
      <c r="D88" s="322"/>
      <c r="E88" s="322"/>
    </row>
    <row r="89" customHeight="1" spans="1:5">
      <c r="A89" s="250"/>
      <c r="B89" s="322"/>
      <c r="C89" s="322"/>
      <c r="D89" s="322"/>
      <c r="E89" s="322"/>
    </row>
    <row r="90" customHeight="1" spans="1:5">
      <c r="A90" s="250"/>
      <c r="B90" s="322"/>
      <c r="C90" s="322"/>
      <c r="D90" s="322"/>
      <c r="E90" s="322"/>
    </row>
    <row r="91" customHeight="1" spans="1:5">
      <c r="A91" s="250"/>
      <c r="B91" s="322"/>
      <c r="C91" s="322"/>
      <c r="D91" s="322"/>
      <c r="E91" s="322"/>
    </row>
    <row r="92" customHeight="1" spans="1:5">
      <c r="A92" s="250"/>
      <c r="B92" s="322"/>
      <c r="C92" s="322"/>
      <c r="D92" s="322"/>
      <c r="E92" s="322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B8" sqref="B8"/>
    </sheetView>
  </sheetViews>
  <sheetFormatPr defaultColWidth="43.875" defaultRowHeight="14.25" outlineLevelCol="4"/>
  <cols>
    <col min="1" max="1" width="42.25" style="131" customWidth="1"/>
    <col min="2" max="5" width="12.125" style="131" customWidth="1"/>
    <col min="6" max="16384" width="43.875" style="131"/>
  </cols>
  <sheetData>
    <row r="1" ht="45.6" customHeight="1" spans="1:5">
      <c r="A1" s="113" t="s">
        <v>1578</v>
      </c>
      <c r="B1" s="113"/>
      <c r="C1" s="113"/>
      <c r="D1" s="113"/>
      <c r="E1" s="113"/>
    </row>
    <row r="2" s="129" customFormat="1" ht="23.45" customHeight="1" spans="2:5">
      <c r="B2" s="132"/>
      <c r="E2" s="132" t="s">
        <v>1</v>
      </c>
    </row>
    <row r="3" s="129" customFormat="1" ht="36.6" customHeight="1" spans="1:5">
      <c r="A3" s="133" t="s">
        <v>1367</v>
      </c>
      <c r="B3" s="55" t="s">
        <v>3</v>
      </c>
      <c r="C3" s="55" t="s">
        <v>4</v>
      </c>
      <c r="D3" s="55" t="s">
        <v>5</v>
      </c>
      <c r="E3" s="56" t="s">
        <v>6</v>
      </c>
    </row>
    <row r="4" s="129" customFormat="1" ht="58.15" customHeight="1" spans="1:5">
      <c r="A4" s="134" t="s">
        <v>1370</v>
      </c>
      <c r="B4" s="135"/>
      <c r="C4" s="136"/>
      <c r="D4" s="136"/>
      <c r="E4" s="137"/>
    </row>
    <row r="5" s="129" customFormat="1" ht="58.15" customHeight="1" spans="1:5">
      <c r="A5" s="134" t="s">
        <v>1371</v>
      </c>
      <c r="B5" s="138"/>
      <c r="C5" s="136"/>
      <c r="D5" s="136"/>
      <c r="E5" s="137"/>
    </row>
    <row r="6" s="129" customFormat="1" ht="58.15" customHeight="1" spans="1:5">
      <c r="A6" s="134" t="s">
        <v>1372</v>
      </c>
      <c r="B6" s="66"/>
      <c r="C6" s="66"/>
      <c r="D6" s="66"/>
      <c r="E6" s="137"/>
    </row>
    <row r="7" s="130" customFormat="1" ht="58.15" customHeight="1" spans="1:5">
      <c r="A7" s="134" t="s">
        <v>1373</v>
      </c>
      <c r="B7" s="66"/>
      <c r="C7" s="66"/>
      <c r="D7" s="66"/>
      <c r="E7" s="137"/>
    </row>
    <row r="8" s="129" customFormat="1" ht="58.15" customHeight="1" spans="1:5">
      <c r="A8" s="134" t="s">
        <v>1374</v>
      </c>
      <c r="B8" s="66"/>
      <c r="C8" s="66"/>
      <c r="D8" s="66"/>
      <c r="E8" s="137"/>
    </row>
    <row r="9" s="129" customFormat="1" ht="58.15" customHeight="1" spans="1:5">
      <c r="A9" s="134" t="s">
        <v>1375</v>
      </c>
      <c r="B9" s="66">
        <v>3200</v>
      </c>
      <c r="C9" s="66">
        <v>11200</v>
      </c>
      <c r="D9" s="66">
        <v>8016</v>
      </c>
      <c r="E9" s="137">
        <f t="shared" ref="E9:E21" si="0">D9/C9*100</f>
        <v>71.5714285714286</v>
      </c>
    </row>
    <row r="10" s="129" customFormat="1" ht="58.15" customHeight="1" spans="1:5">
      <c r="A10" s="134" t="s">
        <v>1376</v>
      </c>
      <c r="B10" s="66">
        <v>220</v>
      </c>
      <c r="C10" s="66">
        <v>620</v>
      </c>
      <c r="D10" s="66">
        <v>396</v>
      </c>
      <c r="E10" s="137">
        <f t="shared" si="0"/>
        <v>63.8709677419355</v>
      </c>
    </row>
    <row r="11" s="129" customFormat="1" ht="58.15" customHeight="1" spans="1:5">
      <c r="A11" s="134" t="s">
        <v>1377</v>
      </c>
      <c r="B11" s="66">
        <v>107000</v>
      </c>
      <c r="C11" s="66">
        <v>144006</v>
      </c>
      <c r="D11" s="66">
        <v>152558</v>
      </c>
      <c r="E11" s="137">
        <f t="shared" si="0"/>
        <v>105.938641445495</v>
      </c>
    </row>
    <row r="12" s="129" customFormat="1" ht="58.15" customHeight="1" spans="1:5">
      <c r="A12" s="134" t="s">
        <v>1378</v>
      </c>
      <c r="B12" s="66"/>
      <c r="C12" s="66"/>
      <c r="D12" s="66"/>
      <c r="E12" s="137"/>
    </row>
    <row r="13" s="129" customFormat="1" ht="58.15" customHeight="1" spans="1:5">
      <c r="A13" s="134" t="s">
        <v>1379</v>
      </c>
      <c r="B13" s="66"/>
      <c r="C13" s="66"/>
      <c r="D13" s="66"/>
      <c r="E13" s="137"/>
    </row>
    <row r="14" s="129" customFormat="1" ht="58.15" customHeight="1" spans="1:5">
      <c r="A14" s="134" t="s">
        <v>1380</v>
      </c>
      <c r="B14" s="66">
        <v>2300</v>
      </c>
      <c r="C14" s="66">
        <v>10600</v>
      </c>
      <c r="D14" s="66">
        <v>8420</v>
      </c>
      <c r="E14" s="137">
        <f t="shared" si="0"/>
        <v>79.4339622641509</v>
      </c>
    </row>
    <row r="15" s="129" customFormat="1" ht="58.15" customHeight="1" spans="1:5">
      <c r="A15" s="134" t="s">
        <v>1579</v>
      </c>
      <c r="B15" s="66"/>
      <c r="C15" s="66"/>
      <c r="D15" s="66"/>
      <c r="E15" s="137"/>
    </row>
    <row r="16" s="129" customFormat="1" ht="58.15" customHeight="1" spans="1:5">
      <c r="A16" s="134" t="s">
        <v>1382</v>
      </c>
      <c r="B16" s="66"/>
      <c r="C16" s="66"/>
      <c r="D16" s="66"/>
      <c r="E16" s="137"/>
    </row>
    <row r="17" s="129" customFormat="1" ht="58.15" customHeight="1" spans="1:5">
      <c r="A17" s="134" t="s">
        <v>1580</v>
      </c>
      <c r="B17" s="66"/>
      <c r="C17" s="66"/>
      <c r="D17" s="66"/>
      <c r="E17" s="137"/>
    </row>
    <row r="18" s="129" customFormat="1" ht="58.15" customHeight="1" spans="1:5">
      <c r="A18" s="134" t="s">
        <v>1581</v>
      </c>
      <c r="B18" s="66">
        <v>12</v>
      </c>
      <c r="C18" s="66">
        <v>12</v>
      </c>
      <c r="D18" s="66"/>
      <c r="E18" s="137">
        <f t="shared" si="0"/>
        <v>0</v>
      </c>
    </row>
    <row r="19" s="129" customFormat="1" ht="58.15" customHeight="1" spans="1:5">
      <c r="A19" s="134" t="s">
        <v>1582</v>
      </c>
      <c r="B19" s="43"/>
      <c r="C19" s="66"/>
      <c r="D19" s="66"/>
      <c r="E19" s="137"/>
    </row>
    <row r="20" s="129" customFormat="1" ht="58.15" customHeight="1" spans="1:5">
      <c r="A20" s="134" t="s">
        <v>1583</v>
      </c>
      <c r="B20" s="43"/>
      <c r="C20" s="66"/>
      <c r="D20" s="66"/>
      <c r="E20" s="137"/>
    </row>
    <row r="21" s="129" customFormat="1" ht="58.15" customHeight="1" spans="1:5">
      <c r="A21" s="139" t="s">
        <v>1387</v>
      </c>
      <c r="B21" s="43">
        <f>SUM(B4:B20)</f>
        <v>112732</v>
      </c>
      <c r="C21" s="43">
        <f>SUM(C4:C20)</f>
        <v>166438</v>
      </c>
      <c r="D21" s="43">
        <f>SUM(D4:D20)</f>
        <v>169390</v>
      </c>
      <c r="E21" s="137">
        <f t="shared" si="0"/>
        <v>101.773633425059</v>
      </c>
    </row>
  </sheetData>
  <mergeCells count="1">
    <mergeCell ref="A1:E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8"/>
  <sheetViews>
    <sheetView workbookViewId="0">
      <selection activeCell="A6" sqref="A6"/>
    </sheetView>
  </sheetViews>
  <sheetFormatPr defaultColWidth="50.75" defaultRowHeight="14.25" outlineLevelCol="4"/>
  <cols>
    <col min="1" max="1" width="62.875" style="111" customWidth="1"/>
    <col min="2" max="2" width="12.25" style="111" customWidth="1"/>
    <col min="3" max="3" width="15.125" style="111" customWidth="1"/>
    <col min="4" max="4" width="11.25" style="111" customWidth="1"/>
    <col min="5" max="5" width="14.75" style="112" customWidth="1"/>
    <col min="6" max="16384" width="50.75" style="111"/>
  </cols>
  <sheetData>
    <row r="1" ht="36.6" customHeight="1" spans="1:5">
      <c r="A1" s="113" t="s">
        <v>1584</v>
      </c>
      <c r="B1" s="113"/>
      <c r="C1" s="113"/>
      <c r="D1" s="113"/>
      <c r="E1" s="113"/>
    </row>
    <row r="2" ht="36.6" customHeight="1" spans="1:5">
      <c r="A2" s="114"/>
      <c r="B2" s="99"/>
      <c r="E2" s="115" t="s">
        <v>1</v>
      </c>
    </row>
    <row r="3" ht="43.15" customHeight="1" spans="1:5">
      <c r="A3" s="116" t="s">
        <v>1367</v>
      </c>
      <c r="B3" s="55" t="s">
        <v>3</v>
      </c>
      <c r="C3" s="55" t="s">
        <v>4</v>
      </c>
      <c r="D3" s="55" t="s">
        <v>5</v>
      </c>
      <c r="E3" s="117" t="s">
        <v>6</v>
      </c>
    </row>
    <row r="4" ht="25.5" customHeight="1" spans="1:5">
      <c r="A4" s="118" t="s">
        <v>1389</v>
      </c>
      <c r="B4" s="43"/>
      <c r="C4" s="43">
        <v>158</v>
      </c>
      <c r="D4" s="43">
        <f>D5</f>
        <v>139</v>
      </c>
      <c r="E4" s="119">
        <f>D4/C4*100</f>
        <v>87.9746835443038</v>
      </c>
    </row>
    <row r="5" ht="25.5" customHeight="1" spans="1:5">
      <c r="A5" s="120" t="s">
        <v>1390</v>
      </c>
      <c r="B5" s="43"/>
      <c r="C5" s="43">
        <v>158</v>
      </c>
      <c r="D5" s="43">
        <f>SUM(D6:D9)</f>
        <v>139</v>
      </c>
      <c r="E5" s="119">
        <f>D5/C5*100</f>
        <v>87.9746835443038</v>
      </c>
    </row>
    <row r="6" ht="25.5" customHeight="1" spans="1:5">
      <c r="A6" s="121" t="s">
        <v>1391</v>
      </c>
      <c r="B6" s="66"/>
      <c r="C6" s="66"/>
      <c r="D6" s="66"/>
      <c r="E6" s="119"/>
    </row>
    <row r="7" ht="25.5" customHeight="1" spans="1:5">
      <c r="A7" s="121" t="s">
        <v>1392</v>
      </c>
      <c r="B7" s="66"/>
      <c r="C7" s="66"/>
      <c r="D7" s="66"/>
      <c r="E7" s="119"/>
    </row>
    <row r="8" ht="25.5" customHeight="1" spans="1:5">
      <c r="A8" s="121" t="s">
        <v>1393</v>
      </c>
      <c r="B8" s="66"/>
      <c r="C8" s="66"/>
      <c r="D8" s="66"/>
      <c r="E8" s="119"/>
    </row>
    <row r="9" ht="25.5" customHeight="1" spans="1:5">
      <c r="A9" s="121" t="s">
        <v>1394</v>
      </c>
      <c r="B9" s="66"/>
      <c r="C9" s="66">
        <v>158</v>
      </c>
      <c r="D9" s="66">
        <v>139</v>
      </c>
      <c r="E9" s="119"/>
    </row>
    <row r="10" ht="25.5" customHeight="1" spans="1:5">
      <c r="A10" s="122" t="s">
        <v>1395</v>
      </c>
      <c r="B10" s="43"/>
      <c r="C10" s="43">
        <v>243</v>
      </c>
      <c r="D10" s="43">
        <f>D11</f>
        <v>243</v>
      </c>
      <c r="E10" s="119">
        <f>D10/C10*100</f>
        <v>100</v>
      </c>
    </row>
    <row r="11" ht="25.5" customHeight="1" spans="1:5">
      <c r="A11" s="122" t="s">
        <v>1396</v>
      </c>
      <c r="B11" s="43"/>
      <c r="C11" s="43">
        <v>243</v>
      </c>
      <c r="D11" s="43">
        <f>SUM(D12:D14)</f>
        <v>243</v>
      </c>
      <c r="E11" s="119">
        <f>D11/C11*100</f>
        <v>100</v>
      </c>
    </row>
    <row r="12" ht="25.5" customHeight="1" spans="1:5">
      <c r="A12" s="123" t="s">
        <v>1397</v>
      </c>
      <c r="B12" s="66"/>
      <c r="C12" s="66"/>
      <c r="D12" s="66">
        <v>190</v>
      </c>
      <c r="E12" s="119"/>
    </row>
    <row r="13" ht="25.5" customHeight="1" spans="1:5">
      <c r="A13" s="121" t="s">
        <v>1398</v>
      </c>
      <c r="B13" s="66"/>
      <c r="C13" s="66"/>
      <c r="D13" s="66">
        <v>53</v>
      </c>
      <c r="E13" s="119"/>
    </row>
    <row r="14" ht="25.5" customHeight="1" spans="1:5">
      <c r="A14" s="121" t="s">
        <v>1399</v>
      </c>
      <c r="B14" s="66"/>
      <c r="C14" s="66"/>
      <c r="D14" s="66"/>
      <c r="E14" s="119"/>
    </row>
    <row r="15" ht="25.5" customHeight="1" spans="1:5">
      <c r="A15" s="120" t="s">
        <v>1400</v>
      </c>
      <c r="B15" s="66"/>
      <c r="C15" s="66"/>
      <c r="D15" s="66"/>
      <c r="E15" s="119"/>
    </row>
    <row r="16" ht="25.5" customHeight="1" spans="1:5">
      <c r="A16" s="123" t="s">
        <v>1397</v>
      </c>
      <c r="B16" s="66"/>
      <c r="C16" s="66"/>
      <c r="D16" s="66"/>
      <c r="E16" s="119"/>
    </row>
    <row r="17" ht="25.5" customHeight="1" spans="1:5">
      <c r="A17" s="123" t="s">
        <v>1398</v>
      </c>
      <c r="B17" s="66"/>
      <c r="C17" s="66"/>
      <c r="D17" s="66"/>
      <c r="E17" s="119"/>
    </row>
    <row r="18" ht="25.5" customHeight="1" spans="1:5">
      <c r="A18" s="123" t="s">
        <v>1401</v>
      </c>
      <c r="B18" s="66"/>
      <c r="C18" s="66"/>
      <c r="D18" s="66"/>
      <c r="E18" s="119"/>
    </row>
    <row r="19" ht="25.5" customHeight="1" spans="1:5">
      <c r="A19" s="120" t="s">
        <v>1402</v>
      </c>
      <c r="B19" s="66"/>
      <c r="C19" s="66"/>
      <c r="D19" s="66"/>
      <c r="E19" s="119"/>
    </row>
    <row r="20" ht="25.5" customHeight="1" spans="1:5">
      <c r="A20" s="120" t="s">
        <v>1403</v>
      </c>
      <c r="B20" s="66"/>
      <c r="C20" s="66"/>
      <c r="D20" s="66"/>
      <c r="E20" s="119"/>
    </row>
    <row r="21" ht="25.5" customHeight="1" spans="1:5">
      <c r="A21" s="121" t="s">
        <v>1404</v>
      </c>
      <c r="B21" s="66"/>
      <c r="C21" s="66"/>
      <c r="D21" s="66"/>
      <c r="E21" s="119"/>
    </row>
    <row r="22" ht="25.5" customHeight="1" spans="1:5">
      <c r="A22" s="123" t="s">
        <v>1405</v>
      </c>
      <c r="B22" s="66"/>
      <c r="C22" s="66"/>
      <c r="D22" s="66"/>
      <c r="E22" s="119"/>
    </row>
    <row r="23" ht="25.5" customHeight="1" spans="1:5">
      <c r="A23" s="123" t="s">
        <v>1406</v>
      </c>
      <c r="B23" s="66"/>
      <c r="C23" s="66"/>
      <c r="D23" s="66"/>
      <c r="E23" s="119"/>
    </row>
    <row r="24" ht="25.5" customHeight="1" spans="1:5">
      <c r="A24" s="123" t="s">
        <v>1407</v>
      </c>
      <c r="B24" s="66"/>
      <c r="C24" s="66"/>
      <c r="D24" s="66"/>
      <c r="E24" s="119"/>
    </row>
    <row r="25" ht="25.5" customHeight="1" spans="1:5">
      <c r="A25" s="122" t="s">
        <v>1408</v>
      </c>
      <c r="B25" s="66"/>
      <c r="C25" s="66"/>
      <c r="D25" s="66"/>
      <c r="E25" s="119"/>
    </row>
    <row r="26" ht="25.5" customHeight="1" spans="1:5">
      <c r="A26" s="123" t="s">
        <v>1409</v>
      </c>
      <c r="B26" s="66"/>
      <c r="C26" s="66"/>
      <c r="D26" s="66"/>
      <c r="E26" s="119"/>
    </row>
    <row r="27" ht="25.5" customHeight="1" spans="1:5">
      <c r="A27" s="121" t="s">
        <v>1410</v>
      </c>
      <c r="B27" s="66"/>
      <c r="C27" s="66"/>
      <c r="D27" s="66"/>
      <c r="E27" s="119"/>
    </row>
    <row r="28" ht="25.5" customHeight="1" spans="1:5">
      <c r="A28" s="121" t="s">
        <v>1411</v>
      </c>
      <c r="B28" s="66"/>
      <c r="C28" s="66"/>
      <c r="D28" s="66"/>
      <c r="E28" s="119"/>
    </row>
    <row r="29" ht="25.5" customHeight="1" spans="1:5">
      <c r="A29" s="121" t="s">
        <v>1412</v>
      </c>
      <c r="B29" s="66"/>
      <c r="C29" s="66"/>
      <c r="D29" s="66"/>
      <c r="E29" s="119"/>
    </row>
    <row r="30" ht="25.5" customHeight="1" spans="1:5">
      <c r="A30" s="118" t="s">
        <v>1413</v>
      </c>
      <c r="B30" s="43">
        <f>B31+B44+B50+B54+B59+B65</f>
        <v>48732</v>
      </c>
      <c r="C30" s="43">
        <v>30201</v>
      </c>
      <c r="D30" s="43">
        <f>D31+D54+D55+D59</f>
        <v>31027</v>
      </c>
      <c r="E30" s="119">
        <f>D30/C30*100</f>
        <v>102.735008774544</v>
      </c>
    </row>
    <row r="31" ht="25.5" customHeight="1" spans="1:5">
      <c r="A31" s="122" t="s">
        <v>1414</v>
      </c>
      <c r="B31" s="43">
        <f>SUM(B32:B43)</f>
        <v>43000</v>
      </c>
      <c r="C31" s="43">
        <f>29328-4716-4602+500</f>
        <v>20510</v>
      </c>
      <c r="D31" s="43">
        <f>SUM(D32:D43)</f>
        <v>23775</v>
      </c>
      <c r="E31" s="119">
        <f>D31/C31*100</f>
        <v>115.919063871282</v>
      </c>
    </row>
    <row r="32" ht="25.5" customHeight="1" spans="1:5">
      <c r="A32" s="123" t="s">
        <v>1415</v>
      </c>
      <c r="B32" s="66">
        <v>33950</v>
      </c>
      <c r="C32" s="66"/>
      <c r="D32" s="66">
        <v>18202</v>
      </c>
      <c r="E32" s="119"/>
    </row>
    <row r="33" ht="25.5" customHeight="1" spans="1:5">
      <c r="A33" s="121" t="s">
        <v>1416</v>
      </c>
      <c r="B33" s="66"/>
      <c r="C33" s="66"/>
      <c r="D33" s="66"/>
      <c r="E33" s="119"/>
    </row>
    <row r="34" ht="25.5" customHeight="1" spans="1:5">
      <c r="A34" s="124" t="s">
        <v>1417</v>
      </c>
      <c r="B34" s="66">
        <v>4000</v>
      </c>
      <c r="C34" s="66"/>
      <c r="D34" s="66">
        <v>2429</v>
      </c>
      <c r="E34" s="119"/>
    </row>
    <row r="35" ht="25.5" customHeight="1" spans="1:5">
      <c r="A35" s="124" t="s">
        <v>1418</v>
      </c>
      <c r="B35" s="66"/>
      <c r="C35" s="66"/>
      <c r="D35" s="66"/>
      <c r="E35" s="119"/>
    </row>
    <row r="36" ht="25.5" customHeight="1" spans="1:5">
      <c r="A36" s="124" t="s">
        <v>1419</v>
      </c>
      <c r="B36" s="66">
        <v>5000</v>
      </c>
      <c r="C36" s="66"/>
      <c r="D36" s="66">
        <v>1442</v>
      </c>
      <c r="E36" s="119"/>
    </row>
    <row r="37" ht="25.5" customHeight="1" spans="1:5">
      <c r="A37" s="124" t="s">
        <v>1420</v>
      </c>
      <c r="B37" s="66">
        <v>50</v>
      </c>
      <c r="C37" s="66"/>
      <c r="D37" s="66">
        <v>50</v>
      </c>
      <c r="E37" s="119"/>
    </row>
    <row r="38" ht="25.5" customHeight="1" spans="1:5">
      <c r="A38" s="124" t="s">
        <v>1421</v>
      </c>
      <c r="B38" s="66"/>
      <c r="C38" s="66"/>
      <c r="D38" s="66"/>
      <c r="E38" s="119"/>
    </row>
    <row r="39" ht="25.5" customHeight="1" spans="1:5">
      <c r="A39" s="121" t="s">
        <v>1422</v>
      </c>
      <c r="B39" s="66"/>
      <c r="C39" s="66"/>
      <c r="D39" s="66"/>
      <c r="E39" s="119"/>
    </row>
    <row r="40" ht="25.5" customHeight="1" spans="1:5">
      <c r="A40" s="121" t="s">
        <v>1423</v>
      </c>
      <c r="B40" s="66"/>
      <c r="C40" s="66"/>
      <c r="D40" s="66"/>
      <c r="E40" s="119"/>
    </row>
    <row r="41" ht="25.5" customHeight="1" spans="1:5">
      <c r="A41" s="121" t="s">
        <v>1424</v>
      </c>
      <c r="B41" s="66"/>
      <c r="C41" s="66"/>
      <c r="D41" s="66"/>
      <c r="E41" s="119"/>
    </row>
    <row r="42" ht="25.5" customHeight="1" spans="1:5">
      <c r="A42" s="123" t="s">
        <v>1083</v>
      </c>
      <c r="B42" s="66"/>
      <c r="C42" s="66"/>
      <c r="D42" s="66"/>
      <c r="E42" s="119"/>
    </row>
    <row r="43" ht="25.5" customHeight="1" spans="1:5">
      <c r="A43" s="123" t="s">
        <v>1425</v>
      </c>
      <c r="B43" s="66"/>
      <c r="C43" s="66"/>
      <c r="D43" s="66">
        <v>1652</v>
      </c>
      <c r="E43" s="119"/>
    </row>
    <row r="44" ht="25.5" customHeight="1" spans="1:5">
      <c r="A44" s="122" t="s">
        <v>1426</v>
      </c>
      <c r="B44" s="43"/>
      <c r="C44" s="43"/>
      <c r="E44" s="119"/>
    </row>
    <row r="45" ht="25.5" customHeight="1" spans="1:5">
      <c r="A45" s="121" t="s">
        <v>1427</v>
      </c>
      <c r="B45" s="66"/>
      <c r="C45" s="66"/>
      <c r="E45" s="119"/>
    </row>
    <row r="46" ht="25.5" customHeight="1" spans="1:5">
      <c r="A46" s="121" t="s">
        <v>1428</v>
      </c>
      <c r="B46" s="66"/>
      <c r="C46" s="66"/>
      <c r="E46" s="119"/>
    </row>
    <row r="47" ht="25.5" customHeight="1" spans="1:5">
      <c r="A47" s="121" t="s">
        <v>1429</v>
      </c>
      <c r="B47" s="66"/>
      <c r="C47" s="66"/>
      <c r="E47" s="119"/>
    </row>
    <row r="48" ht="25.5" customHeight="1" spans="1:5">
      <c r="A48" s="124" t="s">
        <v>1430</v>
      </c>
      <c r="B48" s="66"/>
      <c r="C48" s="66"/>
      <c r="D48" s="66"/>
      <c r="E48" s="119"/>
    </row>
    <row r="49" ht="25.5" customHeight="1" spans="1:5">
      <c r="A49" s="123" t="s">
        <v>1431</v>
      </c>
      <c r="B49" s="66"/>
      <c r="C49" s="66"/>
      <c r="D49" s="66"/>
      <c r="E49" s="119"/>
    </row>
    <row r="50" ht="25.5" customHeight="1" spans="1:5">
      <c r="A50" s="122" t="s">
        <v>1432</v>
      </c>
      <c r="B50" s="43">
        <v>3200</v>
      </c>
      <c r="C50" s="43">
        <v>2316</v>
      </c>
      <c r="D50" s="43"/>
      <c r="E50" s="119">
        <f>D50/C50*100</f>
        <v>0</v>
      </c>
    </row>
    <row r="51" ht="25.5" customHeight="1" spans="1:5">
      <c r="A51" s="123" t="s">
        <v>1415</v>
      </c>
      <c r="B51" s="66"/>
      <c r="C51" s="66"/>
      <c r="D51" s="66"/>
      <c r="E51" s="119"/>
    </row>
    <row r="52" ht="25.5" customHeight="1" spans="1:5">
      <c r="A52" s="121" t="s">
        <v>1416</v>
      </c>
      <c r="B52" s="66"/>
      <c r="C52" s="66"/>
      <c r="D52" s="66"/>
      <c r="E52" s="119"/>
    </row>
    <row r="53" ht="25.5" customHeight="1" spans="1:5">
      <c r="A53" s="121" t="s">
        <v>1433</v>
      </c>
      <c r="B53" s="66">
        <v>3200</v>
      </c>
      <c r="C53" s="66"/>
      <c r="D53" s="66"/>
      <c r="E53" s="119"/>
    </row>
    <row r="54" ht="25.5" customHeight="1" spans="1:5">
      <c r="A54" s="120" t="s">
        <v>1434</v>
      </c>
      <c r="B54" s="43">
        <v>220</v>
      </c>
      <c r="C54" s="43">
        <v>238</v>
      </c>
      <c r="D54" s="43">
        <v>123</v>
      </c>
      <c r="E54" s="119">
        <f>D54/C54*100</f>
        <v>51.6806722689076</v>
      </c>
    </row>
    <row r="55" ht="25.5" customHeight="1" spans="1:5">
      <c r="A55" s="122" t="s">
        <v>1435</v>
      </c>
      <c r="B55" s="43"/>
      <c r="C55" s="43">
        <v>3000</v>
      </c>
      <c r="D55" s="43">
        <f>SUM(D56:D58)</f>
        <v>3000</v>
      </c>
      <c r="E55" s="119">
        <f>D55/C55*100</f>
        <v>100</v>
      </c>
    </row>
    <row r="56" ht="25.5" customHeight="1" spans="1:5">
      <c r="A56" s="123" t="s">
        <v>1415</v>
      </c>
      <c r="B56" s="66"/>
      <c r="C56" s="66"/>
      <c r="D56" s="66">
        <v>3000</v>
      </c>
      <c r="E56" s="119"/>
    </row>
    <row r="57" ht="25.5" customHeight="1" spans="1:5">
      <c r="A57" s="123" t="s">
        <v>1416</v>
      </c>
      <c r="B57" s="66"/>
      <c r="C57" s="66"/>
      <c r="D57" s="66"/>
      <c r="E57" s="119"/>
    </row>
    <row r="58" ht="25.5" customHeight="1" spans="1:5">
      <c r="A58" s="121" t="s">
        <v>1436</v>
      </c>
      <c r="B58" s="66"/>
      <c r="C58" s="66"/>
      <c r="D58" s="66"/>
      <c r="E58" s="119"/>
    </row>
    <row r="59" ht="25.5" customHeight="1" spans="1:5">
      <c r="A59" s="120" t="s">
        <v>1437</v>
      </c>
      <c r="B59" s="43">
        <f>B61</f>
        <v>2300</v>
      </c>
      <c r="C59" s="43">
        <f>6637-2000-500</f>
        <v>4137</v>
      </c>
      <c r="D59" s="43">
        <f>SUM(D60:D61)</f>
        <v>4129</v>
      </c>
      <c r="E59" s="119">
        <f>D59/C59*100</f>
        <v>99.806623156877</v>
      </c>
    </row>
    <row r="60" ht="25.5" customHeight="1" spans="1:5">
      <c r="A60" s="121" t="s">
        <v>1427</v>
      </c>
      <c r="B60" s="66"/>
      <c r="C60" s="66"/>
      <c r="D60" s="66">
        <v>1373</v>
      </c>
      <c r="E60" s="119"/>
    </row>
    <row r="61" ht="25.5" customHeight="1" spans="1:5">
      <c r="A61" s="124" t="s">
        <v>1428</v>
      </c>
      <c r="B61" s="66">
        <v>2300</v>
      </c>
      <c r="C61" s="66"/>
      <c r="D61" s="66">
        <v>2756</v>
      </c>
      <c r="E61" s="119" t="e">
        <f>#REF!/C61*100</f>
        <v>#REF!</v>
      </c>
    </row>
    <row r="62" ht="25.5" customHeight="1" spans="1:5">
      <c r="A62" s="123" t="s">
        <v>1429</v>
      </c>
      <c r="B62" s="66"/>
      <c r="C62" s="66"/>
      <c r="D62" s="66"/>
      <c r="E62" s="119"/>
    </row>
    <row r="63" ht="25.5" customHeight="1" spans="1:5">
      <c r="A63" s="123" t="s">
        <v>1430</v>
      </c>
      <c r="B63" s="66"/>
      <c r="C63" s="66"/>
      <c r="D63" s="66"/>
      <c r="E63" s="119"/>
    </row>
    <row r="64" ht="25.5" customHeight="1" spans="1:5">
      <c r="A64" s="121" t="s">
        <v>1438</v>
      </c>
      <c r="B64" s="66"/>
      <c r="C64" s="66"/>
      <c r="D64" s="66"/>
      <c r="E64" s="119"/>
    </row>
    <row r="65" ht="25.5" customHeight="1" spans="1:5">
      <c r="A65" s="120" t="s">
        <v>1439</v>
      </c>
      <c r="B65" s="43">
        <f>B66</f>
        <v>12</v>
      </c>
      <c r="C65" s="43"/>
      <c r="D65" s="43"/>
      <c r="E65" s="119"/>
    </row>
    <row r="66" ht="25.5" customHeight="1" spans="1:5">
      <c r="A66" s="121" t="s">
        <v>1440</v>
      </c>
      <c r="B66" s="66">
        <v>12</v>
      </c>
      <c r="C66" s="66"/>
      <c r="D66" s="66"/>
      <c r="E66" s="119"/>
    </row>
    <row r="67" ht="25.5" customHeight="1" spans="1:5">
      <c r="A67" s="124" t="s">
        <v>1441</v>
      </c>
      <c r="B67" s="66"/>
      <c r="C67" s="66"/>
      <c r="D67" s="66"/>
      <c r="E67" s="119" t="e">
        <f>D67/C67*100</f>
        <v>#DIV/0!</v>
      </c>
    </row>
    <row r="68" ht="25.5" customHeight="1" spans="1:5">
      <c r="A68" s="123" t="s">
        <v>1442</v>
      </c>
      <c r="B68" s="66"/>
      <c r="C68" s="66"/>
      <c r="D68" s="66"/>
      <c r="E68" s="119"/>
    </row>
    <row r="69" ht="25.5" customHeight="1" spans="1:5">
      <c r="A69" s="120" t="s">
        <v>1443</v>
      </c>
      <c r="B69" s="43"/>
      <c r="C69" s="43">
        <v>55</v>
      </c>
      <c r="D69" s="43">
        <f>D89</f>
        <v>55</v>
      </c>
      <c r="E69" s="119">
        <f>D69/C69*100</f>
        <v>100</v>
      </c>
    </row>
    <row r="70" ht="25.5" customHeight="1" spans="1:5">
      <c r="A70" s="120" t="s">
        <v>1444</v>
      </c>
      <c r="B70" s="43"/>
      <c r="C70" s="43"/>
      <c r="D70" s="43"/>
      <c r="E70" s="119"/>
    </row>
    <row r="71" ht="25.5" customHeight="1" spans="1:5">
      <c r="A71" s="123" t="s">
        <v>1445</v>
      </c>
      <c r="B71" s="66"/>
      <c r="C71" s="66"/>
      <c r="D71" s="66"/>
      <c r="E71" s="119" t="e">
        <f>D71/C71*100</f>
        <v>#DIV/0!</v>
      </c>
    </row>
    <row r="72" ht="25.5" customHeight="1" spans="1:5">
      <c r="A72" s="123" t="s">
        <v>1446</v>
      </c>
      <c r="B72" s="66"/>
      <c r="C72" s="66"/>
      <c r="D72" s="66"/>
      <c r="E72" s="119"/>
    </row>
    <row r="73" ht="25.5" customHeight="1" spans="1:5">
      <c r="A73" s="123" t="s">
        <v>1447</v>
      </c>
      <c r="B73" s="66"/>
      <c r="C73" s="66"/>
      <c r="D73" s="66"/>
      <c r="E73" s="119"/>
    </row>
    <row r="74" ht="25.5" customHeight="1" spans="1:5">
      <c r="A74" s="121" t="s">
        <v>1448</v>
      </c>
      <c r="B74" s="66"/>
      <c r="C74" s="66"/>
      <c r="D74" s="66"/>
      <c r="E74" s="119"/>
    </row>
    <row r="75" ht="25.5" customHeight="1" spans="1:5">
      <c r="A75" s="121" t="s">
        <v>1449</v>
      </c>
      <c r="B75" s="66"/>
      <c r="C75" s="66"/>
      <c r="D75" s="66"/>
      <c r="E75" s="119"/>
    </row>
    <row r="76" ht="25.5" customHeight="1" spans="1:5">
      <c r="A76" s="122" t="s">
        <v>1450</v>
      </c>
      <c r="B76" s="43"/>
      <c r="C76" s="43"/>
      <c r="D76" s="43"/>
      <c r="E76" s="119"/>
    </row>
    <row r="77" ht="25.5" customHeight="1" spans="1:5">
      <c r="A77" s="121" t="s">
        <v>1398</v>
      </c>
      <c r="B77" s="66"/>
      <c r="C77" s="66"/>
      <c r="D77" s="66"/>
      <c r="E77" s="119"/>
    </row>
    <row r="78" ht="25.5" customHeight="1" spans="1:5">
      <c r="A78" s="121" t="s">
        <v>1451</v>
      </c>
      <c r="B78" s="66"/>
      <c r="C78" s="66"/>
      <c r="D78" s="66"/>
      <c r="E78" s="119" t="e">
        <f>D78/C78*100</f>
        <v>#DIV/0!</v>
      </c>
    </row>
    <row r="79" ht="25.5" customHeight="1" spans="1:5">
      <c r="A79" s="121" t="s">
        <v>1452</v>
      </c>
      <c r="B79" s="66"/>
      <c r="C79" s="66"/>
      <c r="D79" s="66"/>
      <c r="E79" s="119"/>
    </row>
    <row r="80" ht="25.5" customHeight="1" spans="1:5">
      <c r="A80" s="123" t="s">
        <v>1453</v>
      </c>
      <c r="B80" s="66"/>
      <c r="C80" s="66"/>
      <c r="D80" s="66"/>
      <c r="E80" s="119"/>
    </row>
    <row r="81" ht="25.5" customHeight="1" spans="1:5">
      <c r="A81" s="122" t="s">
        <v>1454</v>
      </c>
      <c r="B81" s="66"/>
      <c r="C81" s="66"/>
      <c r="D81" s="66"/>
      <c r="E81" s="119"/>
    </row>
    <row r="82" ht="25.5" customHeight="1" spans="1:5">
      <c r="A82" s="123" t="s">
        <v>1398</v>
      </c>
      <c r="B82" s="66"/>
      <c r="C82" s="66"/>
      <c r="D82" s="66"/>
      <c r="E82" s="119"/>
    </row>
    <row r="83" ht="25.5" customHeight="1" spans="1:5">
      <c r="A83" s="121" t="s">
        <v>1451</v>
      </c>
      <c r="B83" s="66"/>
      <c r="C83" s="66"/>
      <c r="D83" s="66"/>
      <c r="E83" s="119"/>
    </row>
    <row r="84" ht="25.5" customHeight="1" spans="1:5">
      <c r="A84" s="121" t="s">
        <v>1455</v>
      </c>
      <c r="B84" s="66"/>
      <c r="C84" s="66"/>
      <c r="D84" s="66"/>
      <c r="E84" s="119"/>
    </row>
    <row r="85" ht="25.5" customHeight="1" spans="1:5">
      <c r="A85" s="121" t="s">
        <v>1456</v>
      </c>
      <c r="B85" s="66"/>
      <c r="C85" s="66"/>
      <c r="D85" s="66"/>
      <c r="E85" s="119"/>
    </row>
    <row r="86" ht="25.5" customHeight="1" spans="1:5">
      <c r="A86" s="118" t="s">
        <v>1457</v>
      </c>
      <c r="B86" s="66"/>
      <c r="C86" s="66"/>
      <c r="D86" s="66"/>
      <c r="E86" s="119"/>
    </row>
    <row r="87" ht="25.5" customHeight="1" spans="1:5">
      <c r="A87" s="123" t="s">
        <v>846</v>
      </c>
      <c r="B87" s="66"/>
      <c r="C87" s="66"/>
      <c r="D87" s="66"/>
      <c r="E87" s="119"/>
    </row>
    <row r="88" ht="25.5" customHeight="1" spans="1:5">
      <c r="A88" s="123" t="s">
        <v>1458</v>
      </c>
      <c r="B88" s="66"/>
      <c r="C88" s="66"/>
      <c r="D88" s="66"/>
      <c r="E88" s="119"/>
    </row>
    <row r="89" ht="25.5" customHeight="1" spans="1:5">
      <c r="A89" s="122" t="s">
        <v>1459</v>
      </c>
      <c r="B89" s="66"/>
      <c r="C89" s="66">
        <v>55</v>
      </c>
      <c r="D89" s="66">
        <f>SUM(D90:D93)</f>
        <v>55</v>
      </c>
      <c r="E89" s="119"/>
    </row>
    <row r="90" ht="25.5" customHeight="1" spans="1:5">
      <c r="A90" s="121" t="s">
        <v>846</v>
      </c>
      <c r="B90" s="66"/>
      <c r="C90" s="66"/>
      <c r="D90" s="66"/>
      <c r="E90" s="119"/>
    </row>
    <row r="91" ht="25.5" customHeight="1" spans="1:5">
      <c r="A91" s="121" t="s">
        <v>1460</v>
      </c>
      <c r="B91" s="66"/>
      <c r="C91" s="66"/>
      <c r="D91" s="66">
        <v>55</v>
      </c>
      <c r="E91" s="119"/>
    </row>
    <row r="92" ht="25.5" customHeight="1" spans="1:5">
      <c r="A92" s="121" t="s">
        <v>1461</v>
      </c>
      <c r="B92" s="66"/>
      <c r="C92" s="66"/>
      <c r="D92" s="66"/>
      <c r="E92" s="119"/>
    </row>
    <row r="93" ht="25.5" customHeight="1" spans="1:5">
      <c r="A93" s="123" t="s">
        <v>1462</v>
      </c>
      <c r="B93" s="66"/>
      <c r="C93" s="66"/>
      <c r="D93" s="66"/>
      <c r="E93" s="119"/>
    </row>
    <row r="94" ht="25.5" customHeight="1" spans="1:5">
      <c r="A94" s="120" t="s">
        <v>1463</v>
      </c>
      <c r="B94" s="66"/>
      <c r="C94" s="66"/>
      <c r="D94" s="66"/>
      <c r="E94" s="119"/>
    </row>
    <row r="95" ht="25.5" customHeight="1" spans="1:5">
      <c r="A95" s="125" t="s">
        <v>1464</v>
      </c>
      <c r="B95" s="66"/>
      <c r="C95" s="66"/>
      <c r="D95" s="66"/>
      <c r="E95" s="119"/>
    </row>
    <row r="96" ht="25.5" customHeight="1" spans="1:5">
      <c r="A96" s="121" t="s">
        <v>887</v>
      </c>
      <c r="B96" s="66"/>
      <c r="C96" s="66"/>
      <c r="D96" s="66"/>
      <c r="E96" s="119"/>
    </row>
    <row r="97" ht="25.5" customHeight="1" spans="1:5">
      <c r="A97" s="123" t="s">
        <v>888</v>
      </c>
      <c r="B97" s="66"/>
      <c r="C97" s="66"/>
      <c r="D97" s="66"/>
      <c r="E97" s="119"/>
    </row>
    <row r="98" ht="25.5" customHeight="1" spans="1:5">
      <c r="A98" s="123" t="s">
        <v>1465</v>
      </c>
      <c r="B98" s="66"/>
      <c r="C98" s="66"/>
      <c r="D98" s="66"/>
      <c r="E98" s="119"/>
    </row>
    <row r="99" ht="25.5" customHeight="1" spans="1:5">
      <c r="A99" s="123" t="s">
        <v>1466</v>
      </c>
      <c r="B99" s="66"/>
      <c r="C99" s="66"/>
      <c r="D99" s="66"/>
      <c r="E99" s="119"/>
    </row>
    <row r="100" ht="25.5" customHeight="1" spans="1:5">
      <c r="A100" s="122" t="s">
        <v>1467</v>
      </c>
      <c r="B100" s="66"/>
      <c r="C100" s="66"/>
      <c r="D100" s="66"/>
      <c r="E100" s="119"/>
    </row>
    <row r="101" ht="25.5" customHeight="1" spans="1:5">
      <c r="A101" s="123" t="s">
        <v>1465</v>
      </c>
      <c r="B101" s="66"/>
      <c r="C101" s="66"/>
      <c r="D101" s="66"/>
      <c r="E101" s="119"/>
    </row>
    <row r="102" ht="25.5" customHeight="1" spans="1:5">
      <c r="A102" s="123" t="s">
        <v>1468</v>
      </c>
      <c r="B102" s="66"/>
      <c r="C102" s="66"/>
      <c r="D102" s="66"/>
      <c r="E102" s="119"/>
    </row>
    <row r="103" ht="25.5" customHeight="1" spans="1:5">
      <c r="A103" s="121" t="s">
        <v>1469</v>
      </c>
      <c r="B103" s="66"/>
      <c r="C103" s="66"/>
      <c r="D103" s="66"/>
      <c r="E103" s="119"/>
    </row>
    <row r="104" ht="25.5" customHeight="1" spans="1:5">
      <c r="A104" s="121" t="s">
        <v>1470</v>
      </c>
      <c r="B104" s="66"/>
      <c r="C104" s="66"/>
      <c r="D104" s="66"/>
      <c r="E104" s="119"/>
    </row>
    <row r="105" ht="25.5" customHeight="1" spans="1:5">
      <c r="A105" s="120" t="s">
        <v>1471</v>
      </c>
      <c r="B105" s="66"/>
      <c r="C105" s="66"/>
      <c r="D105" s="66"/>
      <c r="E105" s="119"/>
    </row>
    <row r="106" ht="25.5" customHeight="1" spans="1:5">
      <c r="A106" s="123" t="s">
        <v>894</v>
      </c>
      <c r="B106" s="66"/>
      <c r="C106" s="66"/>
      <c r="D106" s="66"/>
      <c r="E106" s="119"/>
    </row>
    <row r="107" ht="25.5" customHeight="1" spans="1:5">
      <c r="A107" s="123" t="s">
        <v>1472</v>
      </c>
      <c r="B107" s="66"/>
      <c r="C107" s="66"/>
      <c r="D107" s="66"/>
      <c r="E107" s="119"/>
    </row>
    <row r="108" ht="25.5" customHeight="1" spans="1:5">
      <c r="A108" s="123" t="s">
        <v>1473</v>
      </c>
      <c r="B108" s="66"/>
      <c r="C108" s="66"/>
      <c r="D108" s="66"/>
      <c r="E108" s="119"/>
    </row>
    <row r="109" ht="25.5" customHeight="1" spans="1:5">
      <c r="A109" s="121" t="s">
        <v>1474</v>
      </c>
      <c r="B109" s="66"/>
      <c r="C109" s="66"/>
      <c r="D109" s="66"/>
      <c r="E109" s="119"/>
    </row>
    <row r="110" ht="25.5" customHeight="1" spans="1:5">
      <c r="A110" s="120" t="s">
        <v>1475</v>
      </c>
      <c r="B110" s="66"/>
      <c r="C110" s="66"/>
      <c r="D110" s="66"/>
      <c r="E110" s="119"/>
    </row>
    <row r="111" ht="25.5" customHeight="1" spans="1:5">
      <c r="A111" s="121" t="s">
        <v>1476</v>
      </c>
      <c r="B111" s="66"/>
      <c r="C111" s="66"/>
      <c r="D111" s="66"/>
      <c r="E111" s="119"/>
    </row>
    <row r="112" ht="25.5" customHeight="1" spans="1:5">
      <c r="A112" s="124" t="s">
        <v>1477</v>
      </c>
      <c r="B112" s="66"/>
      <c r="C112" s="66"/>
      <c r="D112" s="66"/>
      <c r="E112" s="119"/>
    </row>
    <row r="113" ht="25.5" customHeight="1" spans="1:5">
      <c r="A113" s="123" t="s">
        <v>1478</v>
      </c>
      <c r="B113" s="66"/>
      <c r="C113" s="66"/>
      <c r="D113" s="66"/>
      <c r="E113" s="119"/>
    </row>
    <row r="114" ht="25.5" customHeight="1" spans="1:5">
      <c r="A114" s="123" t="s">
        <v>1479</v>
      </c>
      <c r="B114" s="66"/>
      <c r="C114" s="66"/>
      <c r="D114" s="66"/>
      <c r="E114" s="119"/>
    </row>
    <row r="115" ht="25.5" customHeight="1" spans="1:5">
      <c r="A115" s="123" t="s">
        <v>1480</v>
      </c>
      <c r="B115" s="66"/>
      <c r="C115" s="66"/>
      <c r="D115" s="66"/>
      <c r="E115" s="119"/>
    </row>
    <row r="116" ht="25.5" customHeight="1" spans="1:5">
      <c r="A116" s="121" t="s">
        <v>1481</v>
      </c>
      <c r="B116" s="66"/>
      <c r="C116" s="66"/>
      <c r="D116" s="66"/>
      <c r="E116" s="119"/>
    </row>
    <row r="117" ht="25.5" customHeight="1" spans="1:5">
      <c r="A117" s="121" t="s">
        <v>1482</v>
      </c>
      <c r="B117" s="66"/>
      <c r="C117" s="66"/>
      <c r="D117" s="66"/>
      <c r="E117" s="119"/>
    </row>
    <row r="118" ht="25.5" customHeight="1" spans="1:5">
      <c r="A118" s="121" t="s">
        <v>1483</v>
      </c>
      <c r="B118" s="66"/>
      <c r="C118" s="66"/>
      <c r="D118" s="66"/>
      <c r="E118" s="119"/>
    </row>
    <row r="119" ht="25.5" customHeight="1" spans="1:5">
      <c r="A119" s="122" t="s">
        <v>1484</v>
      </c>
      <c r="B119" s="66"/>
      <c r="C119" s="66"/>
      <c r="D119" s="66"/>
      <c r="E119" s="119"/>
    </row>
    <row r="120" ht="25.5" customHeight="1" spans="1:5">
      <c r="A120" s="123" t="s">
        <v>1485</v>
      </c>
      <c r="B120" s="66"/>
      <c r="C120" s="66"/>
      <c r="D120" s="66"/>
      <c r="E120" s="119"/>
    </row>
    <row r="121" ht="25.5" customHeight="1" spans="1:5">
      <c r="A121" s="123" t="s">
        <v>1486</v>
      </c>
      <c r="B121" s="66"/>
      <c r="C121" s="66"/>
      <c r="D121" s="66"/>
      <c r="E121" s="119"/>
    </row>
    <row r="122" ht="25.5" customHeight="1" spans="1:5">
      <c r="A122" s="121" t="s">
        <v>1487</v>
      </c>
      <c r="B122" s="66"/>
      <c r="C122" s="66"/>
      <c r="D122" s="66"/>
      <c r="E122" s="119"/>
    </row>
    <row r="123" ht="25.5" customHeight="1" spans="1:5">
      <c r="A123" s="121" t="s">
        <v>1488</v>
      </c>
      <c r="B123" s="66"/>
      <c r="C123" s="66"/>
      <c r="D123" s="66"/>
      <c r="E123" s="119"/>
    </row>
    <row r="124" ht="25.5" customHeight="1" spans="1:5">
      <c r="A124" s="121" t="s">
        <v>1489</v>
      </c>
      <c r="B124" s="66"/>
      <c r="C124" s="66"/>
      <c r="D124" s="66"/>
      <c r="E124" s="119"/>
    </row>
    <row r="125" ht="25.5" customHeight="1" spans="1:5">
      <c r="A125" s="124" t="s">
        <v>1490</v>
      </c>
      <c r="B125" s="66"/>
      <c r="C125" s="66"/>
      <c r="D125" s="66"/>
      <c r="E125" s="119"/>
    </row>
    <row r="126" ht="25.5" customHeight="1" spans="1:5">
      <c r="A126" s="122" t="s">
        <v>1491</v>
      </c>
      <c r="B126" s="66"/>
      <c r="C126" s="66"/>
      <c r="D126" s="66"/>
      <c r="E126" s="119"/>
    </row>
    <row r="127" ht="25.5" customHeight="1" spans="1:5">
      <c r="A127" s="123" t="s">
        <v>1492</v>
      </c>
      <c r="B127" s="66"/>
      <c r="C127" s="66"/>
      <c r="D127" s="66"/>
      <c r="E127" s="119"/>
    </row>
    <row r="128" ht="25.5" customHeight="1" spans="1:5">
      <c r="A128" s="123" t="s">
        <v>915</v>
      </c>
      <c r="B128" s="66"/>
      <c r="C128" s="66"/>
      <c r="D128" s="66"/>
      <c r="E128" s="119"/>
    </row>
    <row r="129" ht="25.5" customHeight="1" spans="1:5">
      <c r="A129" s="121" t="s">
        <v>1493</v>
      </c>
      <c r="B129" s="66"/>
      <c r="C129" s="66"/>
      <c r="D129" s="66"/>
      <c r="E129" s="119"/>
    </row>
    <row r="130" ht="25.5" customHeight="1" spans="1:5">
      <c r="A130" s="121" t="s">
        <v>1494</v>
      </c>
      <c r="B130" s="66"/>
      <c r="C130" s="66"/>
      <c r="D130" s="66"/>
      <c r="E130" s="119"/>
    </row>
    <row r="131" ht="25.5" customHeight="1" spans="1:5">
      <c r="A131" s="123" t="s">
        <v>1495</v>
      </c>
      <c r="B131" s="66"/>
      <c r="C131" s="66"/>
      <c r="D131" s="66"/>
      <c r="E131" s="119"/>
    </row>
    <row r="132" ht="25.5" customHeight="1" spans="1:5">
      <c r="A132" s="123" t="s">
        <v>1496</v>
      </c>
      <c r="B132" s="66"/>
      <c r="C132" s="66"/>
      <c r="D132" s="66"/>
      <c r="E132" s="119"/>
    </row>
    <row r="133" ht="25.5" customHeight="1" spans="1:5">
      <c r="A133" s="123" t="s">
        <v>1497</v>
      </c>
      <c r="B133" s="66"/>
      <c r="C133" s="66"/>
      <c r="D133" s="66"/>
      <c r="E133" s="119"/>
    </row>
    <row r="134" ht="25.5" customHeight="1" spans="1:5">
      <c r="A134" s="121" t="s">
        <v>1498</v>
      </c>
      <c r="B134" s="66"/>
      <c r="C134" s="66"/>
      <c r="D134" s="66"/>
      <c r="E134" s="119"/>
    </row>
    <row r="135" ht="25.5" customHeight="1" spans="1:5">
      <c r="A135" s="120" t="s">
        <v>1499</v>
      </c>
      <c r="B135" s="43"/>
      <c r="C135" s="43"/>
      <c r="D135" s="43"/>
      <c r="E135" s="119"/>
    </row>
    <row r="136" ht="25.5" customHeight="1" spans="1:5">
      <c r="A136" s="122" t="s">
        <v>1500</v>
      </c>
      <c r="B136" s="66"/>
      <c r="C136" s="66"/>
      <c r="D136" s="66"/>
      <c r="E136" s="119"/>
    </row>
    <row r="137" ht="25.5" customHeight="1" spans="1:5">
      <c r="A137" s="123" t="s">
        <v>1501</v>
      </c>
      <c r="B137" s="66"/>
      <c r="C137" s="66"/>
      <c r="D137" s="66"/>
      <c r="E137" s="119" t="e">
        <f>D137/C137*100</f>
        <v>#DIV/0!</v>
      </c>
    </row>
    <row r="138" ht="25.5" customHeight="1" spans="1:5">
      <c r="A138" s="123" t="s">
        <v>1502</v>
      </c>
      <c r="B138" s="66"/>
      <c r="C138" s="66"/>
      <c r="D138" s="66"/>
      <c r="E138" s="119"/>
    </row>
    <row r="139" ht="25.5" customHeight="1" spans="1:5">
      <c r="A139" s="121" t="s">
        <v>816</v>
      </c>
      <c r="B139" s="66"/>
      <c r="C139" s="66"/>
      <c r="D139" s="66"/>
      <c r="E139" s="119"/>
    </row>
    <row r="140" ht="25.5" customHeight="1" spans="1:5">
      <c r="A140" s="121" t="s">
        <v>1503</v>
      </c>
      <c r="B140" s="66"/>
      <c r="C140" s="66"/>
      <c r="D140" s="66"/>
      <c r="E140" s="119"/>
    </row>
    <row r="141" ht="25.5" customHeight="1" spans="1:5">
      <c r="A141" s="121" t="s">
        <v>1504</v>
      </c>
      <c r="B141" s="66"/>
      <c r="C141" s="66"/>
      <c r="D141" s="66"/>
      <c r="E141" s="119"/>
    </row>
    <row r="142" ht="25.5" customHeight="1" spans="1:5">
      <c r="A142" s="123" t="s">
        <v>1505</v>
      </c>
      <c r="B142" s="66"/>
      <c r="C142" s="66"/>
      <c r="D142" s="66"/>
      <c r="E142" s="119"/>
    </row>
    <row r="143" ht="25.5" customHeight="1" spans="1:5">
      <c r="A143" s="122" t="s">
        <v>1506</v>
      </c>
      <c r="B143" s="43"/>
      <c r="C143" s="43"/>
      <c r="D143" s="43"/>
      <c r="E143" s="119"/>
    </row>
    <row r="144" ht="25.5" customHeight="1" spans="1:5">
      <c r="A144" s="123" t="s">
        <v>1507</v>
      </c>
      <c r="B144" s="43"/>
      <c r="C144" s="43"/>
      <c r="D144" s="43"/>
      <c r="E144" s="119"/>
    </row>
    <row r="145" ht="25.5" customHeight="1" spans="1:5">
      <c r="A145" s="121" t="s">
        <v>1508</v>
      </c>
      <c r="B145" s="66"/>
      <c r="C145" s="66"/>
      <c r="D145" s="66"/>
      <c r="E145" s="119" t="e">
        <f>D145/C145*100</f>
        <v>#DIV/0!</v>
      </c>
    </row>
    <row r="146" ht="25.5" customHeight="1" spans="1:5">
      <c r="A146" s="121" t="s">
        <v>1509</v>
      </c>
      <c r="B146" s="66"/>
      <c r="C146" s="66"/>
      <c r="D146" s="66"/>
      <c r="E146" s="119"/>
    </row>
    <row r="147" ht="25.5" customHeight="1" spans="1:5">
      <c r="A147" s="121" t="s">
        <v>1510</v>
      </c>
      <c r="B147" s="66"/>
      <c r="C147" s="66"/>
      <c r="D147" s="66"/>
      <c r="E147" s="119"/>
    </row>
    <row r="148" ht="25.5" customHeight="1" spans="1:5">
      <c r="A148" s="121" t="s">
        <v>1511</v>
      </c>
      <c r="B148" s="66"/>
      <c r="C148" s="66"/>
      <c r="D148" s="66"/>
      <c r="E148" s="119"/>
    </row>
    <row r="149" ht="25.5" customHeight="1" spans="1:5">
      <c r="A149" s="122" t="s">
        <v>1512</v>
      </c>
      <c r="B149" s="66"/>
      <c r="C149" s="66"/>
      <c r="D149" s="66"/>
      <c r="E149" s="119"/>
    </row>
    <row r="150" ht="25.5" customHeight="1" spans="1:5">
      <c r="A150" s="123" t="s">
        <v>1513</v>
      </c>
      <c r="B150" s="66"/>
      <c r="C150" s="66"/>
      <c r="D150" s="66"/>
      <c r="E150" s="119"/>
    </row>
    <row r="151" ht="25.5" customHeight="1" spans="1:5">
      <c r="A151" s="123" t="s">
        <v>1514</v>
      </c>
      <c r="B151" s="66"/>
      <c r="C151" s="66"/>
      <c r="D151" s="66"/>
      <c r="E151" s="119"/>
    </row>
    <row r="152" ht="25.5" customHeight="1" spans="1:5">
      <c r="A152" s="121" t="s">
        <v>1515</v>
      </c>
      <c r="B152" s="66"/>
      <c r="C152" s="66"/>
      <c r="D152" s="66"/>
      <c r="E152" s="119"/>
    </row>
    <row r="153" ht="25.5" customHeight="1" spans="1:5">
      <c r="A153" s="118" t="s">
        <v>1516</v>
      </c>
      <c r="B153" s="66"/>
      <c r="C153" s="66"/>
      <c r="D153" s="66"/>
      <c r="E153" s="119"/>
    </row>
    <row r="154" ht="25.5" customHeight="1" spans="1:5">
      <c r="A154" s="122" t="s">
        <v>1517</v>
      </c>
      <c r="B154" s="66"/>
      <c r="C154" s="66"/>
      <c r="D154" s="66"/>
      <c r="E154" s="119"/>
    </row>
    <row r="155" ht="25.5" customHeight="1" spans="1:5">
      <c r="A155" s="123" t="s">
        <v>1518</v>
      </c>
      <c r="B155" s="66"/>
      <c r="C155" s="66"/>
      <c r="D155" s="66"/>
      <c r="E155" s="119" t="e">
        <f>D155/C155*100</f>
        <v>#DIV/0!</v>
      </c>
    </row>
    <row r="156" ht="25.5" customHeight="1" spans="1:5">
      <c r="A156" s="123" t="s">
        <v>1519</v>
      </c>
      <c r="B156" s="66"/>
      <c r="C156" s="66"/>
      <c r="D156" s="66"/>
      <c r="E156" s="119" t="e">
        <f>D156/C156*100</f>
        <v>#DIV/0!</v>
      </c>
    </row>
    <row r="157" ht="25.5" customHeight="1" spans="1:5">
      <c r="A157" s="121" t="s">
        <v>1520</v>
      </c>
      <c r="B157" s="66"/>
      <c r="C157" s="66"/>
      <c r="D157" s="66"/>
      <c r="E157" s="119"/>
    </row>
    <row r="158" ht="25.5" customHeight="1" spans="1:5">
      <c r="A158" s="121" t="s">
        <v>1521</v>
      </c>
      <c r="B158" s="66"/>
      <c r="C158" s="66"/>
      <c r="D158" s="66"/>
      <c r="E158" s="119"/>
    </row>
    <row r="159" ht="25.5" customHeight="1" spans="1:5">
      <c r="A159" s="121" t="s">
        <v>1522</v>
      </c>
      <c r="B159" s="66"/>
      <c r="C159" s="66"/>
      <c r="D159" s="66"/>
      <c r="E159" s="119"/>
    </row>
    <row r="160" ht="25.5" customHeight="1" spans="1:5">
      <c r="A160" s="120" t="s">
        <v>1523</v>
      </c>
      <c r="B160" s="43"/>
      <c r="C160" s="43">
        <v>20943</v>
      </c>
      <c r="D160" s="43">
        <f>D161+D171</f>
        <v>20850</v>
      </c>
      <c r="E160" s="119">
        <f>D160/C160*100</f>
        <v>99.5559375447644</v>
      </c>
    </row>
    <row r="161" ht="25.5" customHeight="1" spans="1:5">
      <c r="A161" s="120" t="s">
        <v>1524</v>
      </c>
      <c r="B161" s="66"/>
      <c r="C161" s="66">
        <v>20200</v>
      </c>
      <c r="D161" s="66">
        <v>20200</v>
      </c>
      <c r="E161" s="119">
        <f>D161/C161*100</f>
        <v>100</v>
      </c>
    </row>
    <row r="162" ht="25.5" customHeight="1" spans="1:5">
      <c r="A162" s="120" t="s">
        <v>1525</v>
      </c>
      <c r="B162" s="66"/>
      <c r="C162" s="66"/>
      <c r="D162" s="66"/>
      <c r="E162" s="119" t="e">
        <f>D162/C162*100</f>
        <v>#DIV/0!</v>
      </c>
    </row>
    <row r="163" ht="25.5" customHeight="1" spans="1:5">
      <c r="A163" s="121" t="s">
        <v>1526</v>
      </c>
      <c r="B163" s="66"/>
      <c r="C163" s="66"/>
      <c r="D163" s="66"/>
      <c r="E163" s="119"/>
    </row>
    <row r="164" ht="25.5" customHeight="1" spans="1:5">
      <c r="A164" s="121" t="s">
        <v>1527</v>
      </c>
      <c r="B164" s="66"/>
      <c r="C164" s="66"/>
      <c r="D164" s="66"/>
      <c r="E164" s="119"/>
    </row>
    <row r="165" ht="25.5" customHeight="1" spans="1:5">
      <c r="A165" s="121" t="s">
        <v>1528</v>
      </c>
      <c r="B165" s="66"/>
      <c r="C165" s="66"/>
      <c r="D165" s="66"/>
      <c r="E165" s="119"/>
    </row>
    <row r="166" ht="25.5" customHeight="1" spans="1:5">
      <c r="A166" s="121" t="s">
        <v>1529</v>
      </c>
      <c r="B166" s="66"/>
      <c r="C166" s="66"/>
      <c r="D166" s="66"/>
      <c r="E166" s="119"/>
    </row>
    <row r="167" ht="25.5" customHeight="1" spans="1:5">
      <c r="A167" s="121" t="s">
        <v>1530</v>
      </c>
      <c r="B167" s="66"/>
      <c r="C167" s="66"/>
      <c r="D167" s="66"/>
      <c r="E167" s="119"/>
    </row>
    <row r="168" ht="25.5" customHeight="1" spans="1:5">
      <c r="A168" s="121" t="s">
        <v>1531</v>
      </c>
      <c r="B168" s="66"/>
      <c r="C168" s="66"/>
      <c r="D168" s="66"/>
      <c r="E168" s="119"/>
    </row>
    <row r="169" ht="25.5" customHeight="1" spans="1:5">
      <c r="A169" s="121" t="s">
        <v>1532</v>
      </c>
      <c r="B169" s="66"/>
      <c r="C169" s="66"/>
      <c r="D169" s="66"/>
      <c r="E169" s="119"/>
    </row>
    <row r="170" ht="25.5" customHeight="1" spans="1:5">
      <c r="A170" s="121" t="s">
        <v>1533</v>
      </c>
      <c r="B170" s="66"/>
      <c r="C170" s="66"/>
      <c r="D170" s="66"/>
      <c r="E170" s="119"/>
    </row>
    <row r="171" ht="25.5" customHeight="1" spans="1:5">
      <c r="A171" s="120" t="s">
        <v>1534</v>
      </c>
      <c r="B171" s="43"/>
      <c r="C171" s="43">
        <v>743</v>
      </c>
      <c r="D171" s="43">
        <f>SUM(D172:D182)</f>
        <v>650</v>
      </c>
      <c r="E171" s="119"/>
    </row>
    <row r="172" ht="25.5" customHeight="1" spans="1:5">
      <c r="A172" s="124" t="s">
        <v>1535</v>
      </c>
      <c r="B172" s="66"/>
      <c r="C172" s="66"/>
      <c r="D172" s="66"/>
      <c r="E172" s="119"/>
    </row>
    <row r="173" ht="25.5" customHeight="1" spans="1:5">
      <c r="A173" s="123" t="s">
        <v>1536</v>
      </c>
      <c r="B173" s="66"/>
      <c r="C173" s="66"/>
      <c r="D173" s="66">
        <v>352</v>
      </c>
      <c r="E173" s="119" t="e">
        <f>D173/C173*100</f>
        <v>#DIV/0!</v>
      </c>
    </row>
    <row r="174" ht="25.5" customHeight="1" spans="1:5">
      <c r="A174" s="123" t="s">
        <v>1537</v>
      </c>
      <c r="B174" s="66"/>
      <c r="C174" s="66"/>
      <c r="D174" s="66">
        <v>137</v>
      </c>
      <c r="E174" s="119"/>
    </row>
    <row r="175" ht="25.5" customHeight="1" spans="1:5">
      <c r="A175" s="123" t="s">
        <v>1538</v>
      </c>
      <c r="B175" s="66"/>
      <c r="C175" s="66"/>
      <c r="D175" s="66">
        <v>31</v>
      </c>
      <c r="E175" s="119"/>
    </row>
    <row r="176" ht="25.5" customHeight="1" spans="1:5">
      <c r="A176" s="121" t="s">
        <v>1539</v>
      </c>
      <c r="B176" s="66"/>
      <c r="C176" s="66"/>
      <c r="D176" s="66"/>
      <c r="E176" s="119"/>
    </row>
    <row r="177" ht="25.5" customHeight="1" spans="1:5">
      <c r="A177" s="121" t="s">
        <v>1540</v>
      </c>
      <c r="B177" s="66"/>
      <c r="C177" s="66"/>
      <c r="D177" s="66">
        <v>58</v>
      </c>
      <c r="E177" s="119"/>
    </row>
    <row r="178" ht="25.5" customHeight="1" spans="1:5">
      <c r="A178" s="123" t="s">
        <v>1541</v>
      </c>
      <c r="B178" s="66"/>
      <c r="C178" s="66"/>
      <c r="D178" s="66"/>
      <c r="E178" s="119"/>
    </row>
    <row r="179" ht="25.5" customHeight="1" spans="1:5">
      <c r="A179" s="123" t="s">
        <v>1542</v>
      </c>
      <c r="B179" s="66"/>
      <c r="C179" s="66"/>
      <c r="D179" s="66"/>
      <c r="E179" s="119"/>
    </row>
    <row r="180" ht="25.5" customHeight="1" spans="1:5">
      <c r="A180" s="121" t="s">
        <v>1543</v>
      </c>
      <c r="B180" s="66"/>
      <c r="C180" s="66"/>
      <c r="D180" s="66"/>
      <c r="E180" s="119"/>
    </row>
    <row r="181" ht="25.5" customHeight="1" spans="1:5">
      <c r="A181" s="121" t="s">
        <v>1544</v>
      </c>
      <c r="B181" s="66"/>
      <c r="C181" s="66"/>
      <c r="D181" s="66">
        <v>72</v>
      </c>
      <c r="E181" s="119"/>
    </row>
    <row r="182" ht="25.5" customHeight="1" spans="1:5">
      <c r="A182" s="121" t="s">
        <v>1545</v>
      </c>
      <c r="B182" s="66"/>
      <c r="C182" s="66"/>
      <c r="D182" s="66"/>
      <c r="E182" s="119"/>
    </row>
    <row r="183" ht="25.5" customHeight="1" spans="1:5">
      <c r="A183" s="125" t="s">
        <v>1546</v>
      </c>
      <c r="B183" s="66"/>
      <c r="C183" s="66"/>
      <c r="D183" s="66"/>
      <c r="E183" s="119"/>
    </row>
    <row r="184" ht="25.5" customHeight="1" spans="1:5">
      <c r="A184" s="126" t="s">
        <v>1547</v>
      </c>
      <c r="B184" s="43"/>
      <c r="C184" s="43">
        <v>3347</v>
      </c>
      <c r="D184" s="43">
        <f>D185+D186+D187</f>
        <v>3347</v>
      </c>
      <c r="E184" s="119"/>
    </row>
    <row r="185" ht="25.5" customHeight="1" spans="1:5">
      <c r="A185" s="127" t="s">
        <v>1524</v>
      </c>
      <c r="B185" s="43"/>
      <c r="C185" s="43"/>
      <c r="D185" s="43"/>
      <c r="E185" s="119"/>
    </row>
    <row r="186" ht="25.5" customHeight="1" spans="1:5">
      <c r="A186" s="127" t="s">
        <v>1548</v>
      </c>
      <c r="B186" s="43"/>
      <c r="C186" s="43">
        <v>3319</v>
      </c>
      <c r="D186" s="43">
        <v>3319</v>
      </c>
      <c r="E186" s="119">
        <f>D186/C186*100</f>
        <v>100</v>
      </c>
    </row>
    <row r="187" ht="25.5" customHeight="1" spans="1:5">
      <c r="A187" s="127" t="s">
        <v>1549</v>
      </c>
      <c r="B187" s="43"/>
      <c r="C187" s="43">
        <v>28</v>
      </c>
      <c r="D187" s="43">
        <v>28</v>
      </c>
      <c r="E187" s="119">
        <f>D187/C187*100</f>
        <v>100</v>
      </c>
    </row>
    <row r="188" ht="25.5" customHeight="1" spans="1:5">
      <c r="A188" s="128" t="s">
        <v>1550</v>
      </c>
      <c r="B188" s="43">
        <f>B30</f>
        <v>48732</v>
      </c>
      <c r="C188" s="43">
        <v>54947</v>
      </c>
      <c r="D188" s="43">
        <f>D4+D10+D30+D69+D160+D184</f>
        <v>55661</v>
      </c>
      <c r="E188" s="119">
        <f>D188/C188*100</f>
        <v>101.299434000036</v>
      </c>
    </row>
  </sheetData>
  <mergeCells count="1">
    <mergeCell ref="A1:E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C10" sqref="C10"/>
    </sheetView>
  </sheetViews>
  <sheetFormatPr defaultColWidth="27.375" defaultRowHeight="14.25" outlineLevelCol="6"/>
  <cols>
    <col min="1" max="1" width="31.25" style="78" customWidth="1"/>
    <col min="2" max="2" width="20.625" style="94" customWidth="1"/>
    <col min="3" max="3" width="36.5" style="78" customWidth="1"/>
    <col min="4" max="4" width="21.125" style="94" customWidth="1"/>
    <col min="5" max="16384" width="27.375" style="78"/>
  </cols>
  <sheetData>
    <row r="1" ht="25.5" spans="1:4">
      <c r="A1" s="95" t="s">
        <v>1585</v>
      </c>
      <c r="B1" s="95"/>
      <c r="C1" s="95"/>
      <c r="D1" s="95"/>
    </row>
    <row r="2" ht="31.9" customHeight="1" spans="1:4">
      <c r="A2" s="96"/>
      <c r="B2" s="97"/>
      <c r="C2" s="98"/>
      <c r="D2" s="99" t="s">
        <v>1</v>
      </c>
    </row>
    <row r="3" ht="76.15" customHeight="1" spans="1:4">
      <c r="A3" s="100" t="s">
        <v>1552</v>
      </c>
      <c r="B3" s="101" t="s">
        <v>1586</v>
      </c>
      <c r="C3" s="100" t="s">
        <v>1553</v>
      </c>
      <c r="D3" s="101" t="s">
        <v>1586</v>
      </c>
    </row>
    <row r="4" ht="76.15" customHeight="1" spans="1:4">
      <c r="A4" s="102" t="s">
        <v>1554</v>
      </c>
      <c r="B4" s="43">
        <v>169390</v>
      </c>
      <c r="C4" s="102" t="s">
        <v>1555</v>
      </c>
      <c r="D4" s="43">
        <v>55661</v>
      </c>
    </row>
    <row r="5" ht="76.15" customHeight="1" spans="1:4">
      <c r="A5" s="103" t="s">
        <v>70</v>
      </c>
      <c r="B5" s="43">
        <v>1012</v>
      </c>
      <c r="C5" s="103" t="s">
        <v>71</v>
      </c>
      <c r="D5" s="43">
        <f>D6+D7</f>
        <v>1653</v>
      </c>
    </row>
    <row r="6" ht="76.15" customHeight="1" spans="1:4">
      <c r="A6" s="104" t="s">
        <v>1197</v>
      </c>
      <c r="B6" s="43">
        <v>1012</v>
      </c>
      <c r="C6" s="104" t="s">
        <v>1587</v>
      </c>
      <c r="D6" s="43">
        <v>1653</v>
      </c>
    </row>
    <row r="7" ht="76.15" customHeight="1" spans="1:4">
      <c r="A7" s="104" t="s">
        <v>1588</v>
      </c>
      <c r="B7" s="43"/>
      <c r="C7" s="104" t="s">
        <v>1556</v>
      </c>
      <c r="D7" s="43"/>
    </row>
    <row r="8" ht="76.15" customHeight="1" spans="1:4">
      <c r="A8" s="105" t="s">
        <v>1557</v>
      </c>
      <c r="B8" s="43"/>
      <c r="C8" s="106" t="s">
        <v>1558</v>
      </c>
      <c r="D8" s="43">
        <v>129606</v>
      </c>
    </row>
    <row r="9" ht="76.15" customHeight="1" spans="1:4">
      <c r="A9" s="103" t="s">
        <v>1559</v>
      </c>
      <c r="B9" s="43">
        <v>23200</v>
      </c>
      <c r="C9" s="103" t="s">
        <v>1589</v>
      </c>
      <c r="D9" s="43">
        <v>1700</v>
      </c>
    </row>
    <row r="10" ht="76.15" customHeight="1" spans="1:4">
      <c r="A10" s="107" t="s">
        <v>1590</v>
      </c>
      <c r="B10" s="66">
        <v>23200</v>
      </c>
      <c r="C10" s="108" t="s">
        <v>1591</v>
      </c>
      <c r="D10" s="66">
        <v>1700</v>
      </c>
    </row>
    <row r="11" ht="76.15" customHeight="1" spans="1:4">
      <c r="A11" s="103" t="s">
        <v>1563</v>
      </c>
      <c r="B11" s="43">
        <v>3969</v>
      </c>
      <c r="C11" s="103" t="s">
        <v>1190</v>
      </c>
      <c r="D11" s="43">
        <v>8951</v>
      </c>
    </row>
    <row r="12" ht="76.15" customHeight="1" spans="1:4">
      <c r="A12" s="109" t="s">
        <v>1564</v>
      </c>
      <c r="B12" s="43">
        <f>B4+B5+B9+B11</f>
        <v>197571</v>
      </c>
      <c r="C12" s="109" t="s">
        <v>1565</v>
      </c>
      <c r="D12" s="43">
        <f>D4+D5+D8+D9+D11</f>
        <v>197571</v>
      </c>
    </row>
    <row r="13" spans="1:4">
      <c r="A13" s="110"/>
      <c r="B13" s="110"/>
      <c r="C13" s="110"/>
      <c r="D13" s="110"/>
    </row>
    <row r="27" ht="15" spans="7:7">
      <c r="G27" s="43"/>
    </row>
  </sheetData>
  <mergeCells count="2">
    <mergeCell ref="A1:D1"/>
    <mergeCell ref="A13:D13"/>
  </mergeCells>
  <pageMargins left="0.7" right="0.7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A6" sqref="A6"/>
    </sheetView>
  </sheetViews>
  <sheetFormatPr defaultColWidth="39.25" defaultRowHeight="14.25" outlineLevelCol="1"/>
  <cols>
    <col min="1" max="1" width="59" style="86" customWidth="1"/>
    <col min="2" max="2" width="42" style="86" customWidth="1"/>
    <col min="3" max="16384" width="39.25" style="86"/>
  </cols>
  <sheetData>
    <row r="1" ht="39.6" customHeight="1" spans="1:2">
      <c r="A1" s="87" t="s">
        <v>1592</v>
      </c>
      <c r="B1" s="87"/>
    </row>
    <row r="2" spans="1:2">
      <c r="A2" s="88"/>
      <c r="B2" s="89" t="s">
        <v>1</v>
      </c>
    </row>
    <row r="3" ht="36.6" customHeight="1" spans="1:2">
      <c r="A3" s="90" t="s">
        <v>1196</v>
      </c>
      <c r="B3" s="90" t="s">
        <v>1593</v>
      </c>
    </row>
    <row r="4" ht="36.6" customHeight="1" spans="1:2">
      <c r="A4" s="91" t="s">
        <v>1197</v>
      </c>
      <c r="B4" s="92">
        <v>1012</v>
      </c>
    </row>
    <row r="5" ht="36.6" customHeight="1" spans="1:2">
      <c r="A5" s="85" t="s">
        <v>1594</v>
      </c>
      <c r="B5" s="93">
        <v>139</v>
      </c>
    </row>
    <row r="6" ht="36.6" customHeight="1" spans="1:2">
      <c r="A6" s="85" t="s">
        <v>1595</v>
      </c>
      <c r="B6" s="93">
        <v>184</v>
      </c>
    </row>
    <row r="7" ht="36.6" customHeight="1" spans="1:2">
      <c r="A7" s="85" t="s">
        <v>1596</v>
      </c>
      <c r="B7" s="93"/>
    </row>
    <row r="8" ht="36.6" customHeight="1" spans="1:2">
      <c r="A8" s="85" t="s">
        <v>1597</v>
      </c>
      <c r="B8" s="93"/>
    </row>
    <row r="9" ht="36.6" customHeight="1" spans="1:2">
      <c r="A9" s="85" t="s">
        <v>1598</v>
      </c>
      <c r="B9" s="93"/>
    </row>
    <row r="10" ht="36.6" customHeight="1" spans="1:2">
      <c r="A10" s="85" t="s">
        <v>1599</v>
      </c>
      <c r="B10" s="93"/>
    </row>
    <row r="11" ht="36.6" customHeight="1" spans="1:2">
      <c r="A11" s="85" t="s">
        <v>1600</v>
      </c>
      <c r="B11" s="93"/>
    </row>
    <row r="12" ht="36.6" customHeight="1" spans="1:2">
      <c r="A12" s="84" t="s">
        <v>1601</v>
      </c>
      <c r="B12" s="93"/>
    </row>
    <row r="13" ht="36.6" customHeight="1" spans="1:2">
      <c r="A13" s="84" t="s">
        <v>1602</v>
      </c>
      <c r="B13" s="93"/>
    </row>
    <row r="14" ht="36.6" customHeight="1" spans="1:2">
      <c r="A14" s="85" t="s">
        <v>1603</v>
      </c>
      <c r="B14" s="93"/>
    </row>
    <row r="15" ht="36.6" customHeight="1" spans="1:2">
      <c r="A15" s="84" t="s">
        <v>1604</v>
      </c>
      <c r="B15" s="93">
        <v>55</v>
      </c>
    </row>
    <row r="16" ht="36.6" customHeight="1" spans="1:2">
      <c r="A16" s="84" t="s">
        <v>1605</v>
      </c>
      <c r="B16" s="93"/>
    </row>
    <row r="17" ht="36.6" customHeight="1" spans="1:2">
      <c r="A17" s="84" t="s">
        <v>1606</v>
      </c>
      <c r="B17" s="93"/>
    </row>
    <row r="18" ht="36.6" customHeight="1" spans="1:2">
      <c r="A18" s="84" t="s">
        <v>1607</v>
      </c>
      <c r="B18" s="93"/>
    </row>
    <row r="19" ht="36.6" customHeight="1" spans="1:2">
      <c r="A19" s="84" t="s">
        <v>1608</v>
      </c>
      <c r="B19" s="93"/>
    </row>
    <row r="20" ht="36.6" customHeight="1" spans="1:2">
      <c r="A20" s="84" t="s">
        <v>1609</v>
      </c>
      <c r="B20" s="93"/>
    </row>
    <row r="21" ht="36.6" customHeight="1" spans="1:2">
      <c r="A21" s="84" t="s">
        <v>1610</v>
      </c>
      <c r="B21" s="93"/>
    </row>
    <row r="22" ht="36.6" customHeight="1" spans="1:2">
      <c r="A22" s="84" t="s">
        <v>1611</v>
      </c>
      <c r="B22" s="93"/>
    </row>
    <row r="23" ht="36.6" customHeight="1" spans="1:2">
      <c r="A23" s="84" t="s">
        <v>1612</v>
      </c>
      <c r="B23" s="93">
        <v>634</v>
      </c>
    </row>
  </sheetData>
  <mergeCells count="1">
    <mergeCell ref="A1:B1"/>
  </mergeCell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workbookViewId="0">
      <selection activeCell="E12" sqref="E12"/>
    </sheetView>
  </sheetViews>
  <sheetFormatPr defaultColWidth="8.875" defaultRowHeight="14.25" outlineLevelCol="1"/>
  <cols>
    <col min="1" max="1" width="65.625" style="77" customWidth="1"/>
    <col min="2" max="2" width="41.25" style="77" customWidth="1"/>
    <col min="3" max="16384" width="8.875" style="78"/>
  </cols>
  <sheetData>
    <row r="1" ht="25.5" spans="1:2">
      <c r="A1" s="79" t="s">
        <v>1613</v>
      </c>
      <c r="B1" s="79"/>
    </row>
    <row r="2" spans="1:2">
      <c r="A2" s="80"/>
      <c r="B2" s="81" t="s">
        <v>1</v>
      </c>
    </row>
    <row r="3" ht="40.15" customHeight="1" spans="1:2">
      <c r="A3" s="82" t="s">
        <v>1196</v>
      </c>
      <c r="B3" s="82" t="s">
        <v>1593</v>
      </c>
    </row>
    <row r="4" s="76" customFormat="1" ht="40.15" customHeight="1" spans="1:2">
      <c r="A4" s="83" t="s">
        <v>1587</v>
      </c>
      <c r="B4" s="43">
        <v>5308</v>
      </c>
    </row>
    <row r="5" s="76" customFormat="1" ht="40.15" customHeight="1" spans="1:2">
      <c r="A5" s="84" t="s">
        <v>1614</v>
      </c>
      <c r="B5" s="66"/>
    </row>
    <row r="6" s="76" customFormat="1" ht="40.15" customHeight="1" spans="1:2">
      <c r="A6" s="84" t="s">
        <v>1615</v>
      </c>
      <c r="B6" s="66"/>
    </row>
    <row r="7" s="76" customFormat="1" ht="40.15" customHeight="1" spans="1:2">
      <c r="A7" s="84" t="s">
        <v>1616</v>
      </c>
      <c r="B7" s="66"/>
    </row>
    <row r="8" s="76" customFormat="1" ht="40.15" customHeight="1" spans="1:2">
      <c r="A8" s="84" t="s">
        <v>1617</v>
      </c>
      <c r="B8" s="66">
        <v>5308</v>
      </c>
    </row>
    <row r="9" s="76" customFormat="1" ht="40.15" customHeight="1" spans="1:2">
      <c r="A9" s="84" t="s">
        <v>1618</v>
      </c>
      <c r="B9" s="66"/>
    </row>
    <row r="10" s="76" customFormat="1" ht="40.15" customHeight="1" spans="1:2">
      <c r="A10" s="84" t="s">
        <v>1619</v>
      </c>
      <c r="B10" s="66"/>
    </row>
    <row r="11" s="76" customFormat="1" ht="40.15" customHeight="1" spans="1:2">
      <c r="A11" s="84" t="s">
        <v>1620</v>
      </c>
      <c r="B11" s="66"/>
    </row>
    <row r="12" s="76" customFormat="1" ht="40.15" customHeight="1" spans="1:2">
      <c r="A12" s="85" t="s">
        <v>1621</v>
      </c>
      <c r="B12" s="43"/>
    </row>
    <row r="13" s="76" customFormat="1" ht="40.15" customHeight="1" spans="1:2">
      <c r="A13" s="85" t="s">
        <v>1622</v>
      </c>
      <c r="B13" s="66"/>
    </row>
    <row r="14" ht="40.15" customHeight="1" spans="1:2">
      <c r="A14" s="85" t="s">
        <v>1623</v>
      </c>
      <c r="B14" s="66"/>
    </row>
    <row r="15" ht="40.15" customHeight="1" spans="1:2">
      <c r="A15" s="85" t="s">
        <v>1624</v>
      </c>
      <c r="B15" s="66"/>
    </row>
    <row r="16" ht="40.15" customHeight="1" spans="1:2">
      <c r="A16" s="85" t="s">
        <v>1625</v>
      </c>
      <c r="B16" s="43"/>
    </row>
    <row r="17" ht="40.15" customHeight="1" spans="1:2">
      <c r="A17" s="85" t="s">
        <v>1626</v>
      </c>
      <c r="B17" s="66"/>
    </row>
    <row r="18" ht="40.15" customHeight="1" spans="1:2">
      <c r="A18" s="85" t="s">
        <v>1627</v>
      </c>
      <c r="B18" s="66"/>
    </row>
    <row r="19" ht="40.15" customHeight="1" spans="1:2">
      <c r="A19" s="85" t="s">
        <v>1628</v>
      </c>
      <c r="B19" s="66"/>
    </row>
    <row r="20" ht="40.15" customHeight="1" spans="1:2">
      <c r="A20" s="85" t="s">
        <v>1629</v>
      </c>
      <c r="B20" s="43"/>
    </row>
    <row r="21" ht="40.15" customHeight="1" spans="1:2">
      <c r="A21" s="85" t="s">
        <v>1630</v>
      </c>
      <c r="B21" s="66"/>
    </row>
    <row r="22" ht="40.15" customHeight="1" spans="1:2">
      <c r="A22" s="85" t="s">
        <v>1631</v>
      </c>
      <c r="B22" s="66"/>
    </row>
    <row r="23" ht="40.15" customHeight="1" spans="1:2">
      <c r="A23" s="85" t="s">
        <v>1632</v>
      </c>
      <c r="B23" s="66"/>
    </row>
    <row r="24" ht="40.15" customHeight="1" spans="1:2">
      <c r="A24" s="85" t="s">
        <v>1633</v>
      </c>
      <c r="B24" s="43"/>
    </row>
  </sheetData>
  <mergeCells count="1">
    <mergeCell ref="A1:B1"/>
  </mergeCell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C19" sqref="C19"/>
    </sheetView>
  </sheetViews>
  <sheetFormatPr defaultColWidth="48.375" defaultRowHeight="13.5" outlineLevelCol="3"/>
  <cols>
    <col min="1" max="1" width="41" style="2" customWidth="1"/>
    <col min="2" max="2" width="11.625" style="2" customWidth="1"/>
    <col min="3" max="3" width="11.375" style="2" customWidth="1"/>
    <col min="4" max="4" width="9.625" style="2" customWidth="1"/>
    <col min="5" max="16384" width="48.375" style="2"/>
  </cols>
  <sheetData>
    <row r="1" ht="52.9" customHeight="1" spans="1:4">
      <c r="A1" s="3" t="s">
        <v>1634</v>
      </c>
      <c r="B1" s="3"/>
      <c r="C1" s="3"/>
      <c r="D1" s="3"/>
    </row>
    <row r="2" ht="31.15" customHeight="1" spans="1:4">
      <c r="A2" s="11"/>
      <c r="B2" s="12"/>
      <c r="D2" s="12" t="s">
        <v>1348</v>
      </c>
    </row>
    <row r="3" ht="31.15" customHeight="1" spans="1:4">
      <c r="A3" s="13" t="s">
        <v>1349</v>
      </c>
      <c r="B3" s="14" t="s">
        <v>1635</v>
      </c>
      <c r="C3" s="15"/>
      <c r="D3" s="16"/>
    </row>
    <row r="4" ht="43.5" customHeight="1" spans="1:4">
      <c r="A4" s="13"/>
      <c r="B4" s="18" t="s">
        <v>98</v>
      </c>
      <c r="C4" s="19" t="s">
        <v>1636</v>
      </c>
      <c r="D4" s="20" t="s">
        <v>1352</v>
      </c>
    </row>
    <row r="5" ht="43.5" customHeight="1" spans="1:4">
      <c r="A5" s="22" t="s">
        <v>1353</v>
      </c>
      <c r="B5" s="23">
        <v>7.87</v>
      </c>
      <c r="C5" s="19">
        <v>7.87</v>
      </c>
      <c r="D5" s="19"/>
    </row>
    <row r="6" ht="43.5" customHeight="1" spans="1:4">
      <c r="A6" s="22" t="s">
        <v>1354</v>
      </c>
      <c r="B6" s="23">
        <v>2.32</v>
      </c>
      <c r="C6" s="19">
        <v>2.32</v>
      </c>
      <c r="D6" s="19"/>
    </row>
    <row r="7" ht="43.5" customHeight="1" spans="1:4">
      <c r="A7" s="22" t="s">
        <v>1355</v>
      </c>
      <c r="B7" s="23"/>
      <c r="C7" s="19"/>
      <c r="D7" s="19"/>
    </row>
    <row r="8" ht="43.5" customHeight="1" spans="1:4">
      <c r="A8" s="22" t="s">
        <v>1356</v>
      </c>
      <c r="B8" s="23">
        <v>0.17</v>
      </c>
      <c r="C8" s="19">
        <v>0.17</v>
      </c>
      <c r="D8" s="19"/>
    </row>
    <row r="9" ht="43.5" customHeight="1" spans="1:4">
      <c r="A9" s="22" t="s">
        <v>1357</v>
      </c>
      <c r="B9" s="25">
        <v>10.02</v>
      </c>
      <c r="C9" s="19">
        <v>10.02</v>
      </c>
      <c r="D9" s="19"/>
    </row>
    <row r="10" ht="14.25" spans="1:2">
      <c r="A10" s="26" t="s">
        <v>1358</v>
      </c>
      <c r="B10" s="27"/>
    </row>
    <row r="11" ht="14.25" spans="1:2">
      <c r="A11" s="28"/>
      <c r="B11" s="27"/>
    </row>
    <row r="12" ht="14.25" spans="1:2">
      <c r="A12" s="29"/>
      <c r="B12" s="27"/>
    </row>
    <row r="13" spans="1:2">
      <c r="A13" s="1"/>
      <c r="B13" s="1"/>
    </row>
    <row r="14" spans="1:2">
      <c r="A14" s="1"/>
      <c r="B14" s="1"/>
    </row>
  </sheetData>
  <mergeCells count="3">
    <mergeCell ref="A1:D1"/>
    <mergeCell ref="B3:D3"/>
    <mergeCell ref="A3:A4"/>
  </mergeCells>
  <pageMargins left="0.7" right="0.7" top="0.75" bottom="0.75" header="0.3" footer="0.3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C33" sqref="C33"/>
    </sheetView>
  </sheetViews>
  <sheetFormatPr defaultColWidth="47.625" defaultRowHeight="13.5" outlineLevelRow="4" outlineLevelCol="2"/>
  <cols>
    <col min="1" max="1" width="24" style="1" customWidth="1"/>
    <col min="2" max="2" width="19.375" style="1" customWidth="1"/>
    <col min="3" max="3" width="21.875" style="1" customWidth="1"/>
    <col min="4" max="16384" width="47.625" style="2"/>
  </cols>
  <sheetData>
    <row r="1" ht="22.5" spans="1:3">
      <c r="A1" s="3" t="s">
        <v>1637</v>
      </c>
      <c r="B1" s="3"/>
      <c r="C1" s="3"/>
    </row>
    <row r="2" ht="31.9" customHeight="1" spans="1:3">
      <c r="A2" s="4" t="s">
        <v>1360</v>
      </c>
      <c r="B2" s="4"/>
      <c r="C2" s="5" t="s">
        <v>1348</v>
      </c>
    </row>
    <row r="3" ht="29.45" customHeight="1" spans="1:3">
      <c r="A3" s="6" t="s">
        <v>1361</v>
      </c>
      <c r="B3" s="6" t="s">
        <v>1362</v>
      </c>
      <c r="C3" s="6" t="s">
        <v>1363</v>
      </c>
    </row>
    <row r="4" ht="30.6" customHeight="1" spans="1:3">
      <c r="A4" s="7" t="s">
        <v>1364</v>
      </c>
      <c r="B4" s="7">
        <v>10.37</v>
      </c>
      <c r="C4" s="8">
        <v>10.02</v>
      </c>
    </row>
    <row r="5" ht="30.6" customHeight="1" spans="1:3">
      <c r="A5" s="9" t="s">
        <v>1365</v>
      </c>
      <c r="B5" s="9">
        <v>10.37</v>
      </c>
      <c r="C5" s="10">
        <v>10.02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D3" sqref="D3"/>
    </sheetView>
  </sheetViews>
  <sheetFormatPr defaultColWidth="8.875" defaultRowHeight="14.25" outlineLevelCol="4"/>
  <cols>
    <col min="1" max="1" width="56.5" style="50" customWidth="1"/>
    <col min="2" max="2" width="14.25" style="50" customWidth="1"/>
    <col min="3" max="3" width="13" style="50" customWidth="1"/>
    <col min="4" max="4" width="13.375" style="50" customWidth="1"/>
    <col min="5" max="5" width="16.25" style="50" customWidth="1"/>
    <col min="6" max="16384" width="8.875" style="50"/>
  </cols>
  <sheetData>
    <row r="1" ht="41.45" customHeight="1" spans="1:5">
      <c r="A1" s="51" t="s">
        <v>1638</v>
      </c>
      <c r="B1" s="51"/>
      <c r="C1" s="51"/>
      <c r="D1" s="51"/>
      <c r="E1" s="51"/>
    </row>
    <row r="2" ht="31.15" customHeight="1" spans="1:5">
      <c r="A2" s="52"/>
      <c r="E2" s="53" t="s">
        <v>1</v>
      </c>
    </row>
    <row r="3" ht="22.9" customHeight="1" spans="1:5">
      <c r="A3" s="54" t="s">
        <v>1639</v>
      </c>
      <c r="B3" s="55" t="s">
        <v>3</v>
      </c>
      <c r="C3" s="55" t="s">
        <v>4</v>
      </c>
      <c r="D3" s="55" t="s">
        <v>5</v>
      </c>
      <c r="E3" s="56" t="s">
        <v>6</v>
      </c>
    </row>
    <row r="4" ht="22.9" customHeight="1" spans="1:5">
      <c r="A4" s="69" t="s">
        <v>1640</v>
      </c>
      <c r="B4" s="43">
        <v>245</v>
      </c>
      <c r="C4" s="43">
        <v>369</v>
      </c>
      <c r="D4" s="43">
        <v>369</v>
      </c>
      <c r="E4" s="43">
        <v>100</v>
      </c>
    </row>
    <row r="5" s="47" customFormat="1" ht="22.9" customHeight="1" spans="1:5">
      <c r="A5" s="70" t="s">
        <v>1641</v>
      </c>
      <c r="B5" s="43"/>
      <c r="C5" s="43"/>
      <c r="D5" s="43"/>
      <c r="E5" s="43"/>
    </row>
    <row r="6" s="48" customFormat="1" ht="22.9" customHeight="1" spans="1:5">
      <c r="A6" s="71" t="s">
        <v>1642</v>
      </c>
      <c r="B6" s="43"/>
      <c r="C6" s="43"/>
      <c r="D6" s="43"/>
      <c r="E6" s="43"/>
    </row>
    <row r="7" s="48" customFormat="1" ht="22.9" customHeight="1" spans="1:5">
      <c r="A7" s="71" t="s">
        <v>1643</v>
      </c>
      <c r="B7" s="43"/>
      <c r="C7" s="43"/>
      <c r="D7" s="43"/>
      <c r="E7" s="43"/>
    </row>
    <row r="8" s="49" customFormat="1" ht="22.9" customHeight="1" spans="1:5">
      <c r="A8" s="71" t="s">
        <v>1644</v>
      </c>
      <c r="B8" s="43"/>
      <c r="C8" s="43"/>
      <c r="D8" s="43"/>
      <c r="E8" s="43"/>
    </row>
    <row r="9" s="49" customFormat="1" ht="22.9" customHeight="1" spans="1:5">
      <c r="A9" s="71" t="s">
        <v>1645</v>
      </c>
      <c r="B9" s="43"/>
      <c r="C9" s="43"/>
      <c r="D9" s="43"/>
      <c r="E9" s="43"/>
    </row>
    <row r="10" s="49" customFormat="1" ht="22.9" customHeight="1" spans="1:5">
      <c r="A10" s="71" t="s">
        <v>1646</v>
      </c>
      <c r="B10" s="43"/>
      <c r="C10" s="43"/>
      <c r="D10" s="43"/>
      <c r="E10" s="43"/>
    </row>
    <row r="11" s="49" customFormat="1" ht="22.9" customHeight="1" spans="1:5">
      <c r="A11" s="71" t="s">
        <v>1647</v>
      </c>
      <c r="B11" s="43"/>
      <c r="C11" s="43"/>
      <c r="D11" s="43"/>
      <c r="E11" s="43"/>
    </row>
    <row r="12" s="49" customFormat="1" ht="22.9" customHeight="1" spans="1:5">
      <c r="A12" s="71" t="s">
        <v>1648</v>
      </c>
      <c r="B12" s="43"/>
      <c r="C12" s="43"/>
      <c r="D12" s="43"/>
      <c r="E12" s="43"/>
    </row>
    <row r="13" s="49" customFormat="1" ht="22.9" customHeight="1" spans="1:5">
      <c r="A13" s="71" t="s">
        <v>1649</v>
      </c>
      <c r="B13" s="43"/>
      <c r="C13" s="43"/>
      <c r="D13" s="43"/>
      <c r="E13" s="43"/>
    </row>
    <row r="14" s="47" customFormat="1" ht="22.9" customHeight="1" spans="1:5">
      <c r="A14" s="72" t="s">
        <v>1650</v>
      </c>
      <c r="B14" s="43"/>
      <c r="C14" s="43"/>
      <c r="D14" s="43"/>
      <c r="E14" s="43"/>
    </row>
    <row r="15" ht="22.9" customHeight="1" spans="1:5">
      <c r="A15" s="70" t="s">
        <v>1651</v>
      </c>
      <c r="B15" s="43"/>
      <c r="C15" s="43"/>
      <c r="D15" s="43"/>
      <c r="E15" s="43"/>
    </row>
    <row r="16" ht="22.9" customHeight="1" spans="1:5">
      <c r="A16" s="70" t="s">
        <v>1652</v>
      </c>
      <c r="B16" s="43"/>
      <c r="C16" s="43"/>
      <c r="D16" s="43"/>
      <c r="E16" s="43"/>
    </row>
    <row r="17" ht="22.9" customHeight="1" spans="1:5">
      <c r="A17" s="70" t="s">
        <v>1653</v>
      </c>
      <c r="B17" s="43"/>
      <c r="C17" s="43"/>
      <c r="D17" s="43"/>
      <c r="E17" s="43"/>
    </row>
    <row r="18" ht="22.9" customHeight="1" spans="1:5">
      <c r="A18" s="70" t="s">
        <v>1654</v>
      </c>
      <c r="B18" s="43"/>
      <c r="C18" s="43"/>
      <c r="D18" s="43"/>
      <c r="E18" s="43"/>
    </row>
    <row r="19" ht="22.9" customHeight="1" spans="1:5">
      <c r="A19" s="73" t="s">
        <v>1655</v>
      </c>
      <c r="B19" s="43"/>
      <c r="C19" s="43"/>
      <c r="D19" s="43"/>
      <c r="E19" s="43"/>
    </row>
    <row r="20" ht="22.9" customHeight="1" spans="1:5">
      <c r="A20" s="73" t="s">
        <v>1656</v>
      </c>
      <c r="B20" s="43"/>
      <c r="C20" s="43"/>
      <c r="D20" s="43"/>
      <c r="E20" s="43"/>
    </row>
    <row r="21" ht="22.9" customHeight="1" spans="1:5">
      <c r="A21" s="70" t="s">
        <v>1657</v>
      </c>
      <c r="B21" s="66">
        <v>245</v>
      </c>
      <c r="C21" s="66">
        <v>369</v>
      </c>
      <c r="D21" s="66">
        <v>369</v>
      </c>
      <c r="E21" s="66">
        <v>100</v>
      </c>
    </row>
    <row r="22" ht="22.9" customHeight="1" spans="1:5">
      <c r="A22" s="69" t="s">
        <v>1658</v>
      </c>
      <c r="B22" s="43"/>
      <c r="C22" s="43"/>
      <c r="D22" s="43"/>
      <c r="E22" s="43"/>
    </row>
    <row r="23" ht="22.9" customHeight="1" spans="1:5">
      <c r="A23" s="70" t="s">
        <v>1659</v>
      </c>
      <c r="B23" s="66"/>
      <c r="C23" s="66"/>
      <c r="D23" s="66"/>
      <c r="E23" s="66"/>
    </row>
    <row r="24" ht="22.9" customHeight="1" spans="1:5">
      <c r="A24" s="70" t="s">
        <v>1660</v>
      </c>
      <c r="B24" s="43"/>
      <c r="C24" s="43"/>
      <c r="D24" s="43"/>
      <c r="E24" s="43"/>
    </row>
    <row r="25" ht="22.9" customHeight="1" spans="1:5">
      <c r="A25" s="73" t="s">
        <v>1661</v>
      </c>
      <c r="B25" s="43"/>
      <c r="C25" s="43"/>
      <c r="D25" s="43"/>
      <c r="E25" s="43"/>
    </row>
    <row r="26" ht="22.9" customHeight="1" spans="1:5">
      <c r="A26" s="70" t="s">
        <v>1662</v>
      </c>
      <c r="B26" s="43"/>
      <c r="C26" s="43"/>
      <c r="D26" s="43"/>
      <c r="E26" s="43"/>
    </row>
    <row r="27" ht="22.9" customHeight="1" spans="1:5">
      <c r="A27" s="69" t="s">
        <v>1663</v>
      </c>
      <c r="B27" s="43"/>
      <c r="C27" s="43"/>
      <c r="D27" s="43"/>
      <c r="E27" s="43"/>
    </row>
    <row r="28" ht="22.9" customHeight="1" spans="1:5">
      <c r="A28" s="70" t="s">
        <v>1664</v>
      </c>
      <c r="B28" s="43"/>
      <c r="C28" s="43"/>
      <c r="D28" s="43"/>
      <c r="E28" s="43"/>
    </row>
    <row r="29" ht="22.9" customHeight="1" spans="1:5">
      <c r="A29" s="70" t="s">
        <v>1665</v>
      </c>
      <c r="B29" s="43"/>
      <c r="C29" s="43"/>
      <c r="D29" s="43"/>
      <c r="E29" s="43"/>
    </row>
    <row r="30" ht="22.9" customHeight="1" spans="1:5">
      <c r="A30" s="70" t="s">
        <v>1666</v>
      </c>
      <c r="B30" s="43"/>
      <c r="C30" s="43"/>
      <c r="D30" s="43"/>
      <c r="E30" s="43"/>
    </row>
    <row r="31" ht="22.9" customHeight="1" spans="1:5">
      <c r="A31" s="69" t="s">
        <v>1667</v>
      </c>
      <c r="B31" s="43"/>
      <c r="C31" s="43"/>
      <c r="D31" s="43"/>
      <c r="E31" s="43"/>
    </row>
    <row r="32" ht="22.9" customHeight="1" spans="1:5">
      <c r="A32" s="73" t="s">
        <v>1668</v>
      </c>
      <c r="B32" s="43"/>
      <c r="C32" s="43"/>
      <c r="D32" s="43"/>
      <c r="E32" s="43"/>
    </row>
    <row r="33" ht="22.9" customHeight="1" spans="1:5">
      <c r="A33" s="70" t="s">
        <v>1669</v>
      </c>
      <c r="B33" s="43"/>
      <c r="C33" s="43"/>
      <c r="D33" s="43"/>
      <c r="E33" s="43"/>
    </row>
    <row r="34" ht="22.9" customHeight="1" spans="1:5">
      <c r="A34" s="69" t="s">
        <v>1670</v>
      </c>
      <c r="B34" s="43"/>
      <c r="C34" s="43"/>
      <c r="D34" s="43"/>
      <c r="E34" s="43"/>
    </row>
    <row r="35" ht="22.9" customHeight="1" spans="1:5">
      <c r="A35" s="70" t="s">
        <v>1671</v>
      </c>
      <c r="B35" s="43"/>
      <c r="C35" s="43"/>
      <c r="D35" s="43"/>
      <c r="E35" s="43"/>
    </row>
    <row r="36" ht="22.9" customHeight="1" spans="1:5">
      <c r="A36" s="70"/>
      <c r="B36" s="43"/>
      <c r="C36" s="43"/>
      <c r="D36" s="43"/>
      <c r="E36" s="43"/>
    </row>
    <row r="37" ht="22.9" customHeight="1" spans="1:5">
      <c r="A37" s="74" t="s">
        <v>1672</v>
      </c>
      <c r="B37" s="43">
        <v>245</v>
      </c>
      <c r="C37" s="43">
        <v>369</v>
      </c>
      <c r="D37" s="43">
        <v>369</v>
      </c>
      <c r="E37" s="43">
        <v>100</v>
      </c>
    </row>
    <row r="38" ht="22.9" customHeight="1" spans="1:5">
      <c r="A38" s="75" t="s">
        <v>1673</v>
      </c>
      <c r="B38" s="43"/>
      <c r="C38" s="43"/>
      <c r="D38" s="43"/>
      <c r="E38" s="43"/>
    </row>
    <row r="39" ht="22.9" customHeight="1" spans="1:5">
      <c r="A39" s="74" t="s">
        <v>1674</v>
      </c>
      <c r="B39" s="43"/>
      <c r="C39" s="43"/>
      <c r="D39" s="43"/>
      <c r="E39" s="43"/>
    </row>
  </sheetData>
  <mergeCells count="1">
    <mergeCell ref="A1:E1"/>
  </mergeCells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D3" sqref="D3"/>
    </sheetView>
  </sheetViews>
  <sheetFormatPr defaultColWidth="8.875" defaultRowHeight="14.25" outlineLevelCol="4"/>
  <cols>
    <col min="1" max="1" width="65" style="50" customWidth="1"/>
    <col min="2" max="2" width="17.125" style="50" customWidth="1"/>
    <col min="3" max="3" width="14.75" style="50" customWidth="1"/>
    <col min="4" max="4" width="10.5" style="50" customWidth="1"/>
    <col min="5" max="5" width="14.625" style="50" customWidth="1"/>
    <col min="6" max="16384" width="8.875" style="50"/>
  </cols>
  <sheetData>
    <row r="1" ht="41.45" customHeight="1" spans="1:5">
      <c r="A1" s="51" t="s">
        <v>1675</v>
      </c>
      <c r="B1" s="51"/>
      <c r="C1" s="51"/>
      <c r="D1" s="51"/>
      <c r="E1" s="51"/>
    </row>
    <row r="2" ht="31.15" customHeight="1" spans="1:5">
      <c r="A2" s="52"/>
      <c r="E2" s="53" t="s">
        <v>1</v>
      </c>
    </row>
    <row r="3" ht="34.9" customHeight="1" spans="1:5">
      <c r="A3" s="54" t="s">
        <v>1639</v>
      </c>
      <c r="B3" s="55" t="s">
        <v>3</v>
      </c>
      <c r="C3" s="55" t="s">
        <v>4</v>
      </c>
      <c r="D3" s="55" t="s">
        <v>5</v>
      </c>
      <c r="E3" s="56" t="s">
        <v>6</v>
      </c>
    </row>
    <row r="4" ht="34.9" customHeight="1" spans="1:5">
      <c r="A4" s="57" t="s">
        <v>1676</v>
      </c>
      <c r="B4" s="58">
        <v>172</v>
      </c>
      <c r="C4" s="65">
        <v>259</v>
      </c>
      <c r="D4" s="65">
        <v>259</v>
      </c>
      <c r="E4" s="65">
        <v>100</v>
      </c>
    </row>
    <row r="5" s="47" customFormat="1" ht="34.9" customHeight="1" spans="1:5">
      <c r="A5" s="60" t="s">
        <v>1677</v>
      </c>
      <c r="B5" s="61"/>
      <c r="C5" s="62"/>
      <c r="D5" s="62"/>
      <c r="E5" s="62"/>
    </row>
    <row r="6" s="48" customFormat="1" ht="34.9" customHeight="1" spans="1:5">
      <c r="A6" s="60" t="s">
        <v>1678</v>
      </c>
      <c r="B6" s="61"/>
      <c r="C6" s="63"/>
      <c r="D6" s="63"/>
      <c r="E6" s="63"/>
    </row>
    <row r="7" s="48" customFormat="1" ht="34.9" customHeight="1" spans="1:5">
      <c r="A7" s="60" t="s">
        <v>1679</v>
      </c>
      <c r="B7" s="61"/>
      <c r="C7" s="63"/>
      <c r="D7" s="63"/>
      <c r="E7" s="63"/>
    </row>
    <row r="8" s="49" customFormat="1" ht="34.9" customHeight="1" spans="1:5">
      <c r="A8" s="60" t="s">
        <v>1680</v>
      </c>
      <c r="B8" s="61"/>
      <c r="C8" s="64"/>
      <c r="D8" s="64"/>
      <c r="E8" s="64"/>
    </row>
    <row r="9" s="49" customFormat="1" ht="34.9" customHeight="1" spans="1:5">
      <c r="A9" s="60" t="s">
        <v>1681</v>
      </c>
      <c r="B9" s="61"/>
      <c r="C9" s="64"/>
      <c r="D9" s="64"/>
      <c r="E9" s="64"/>
    </row>
    <row r="10" s="49" customFormat="1" ht="34.9" customHeight="1" spans="1:5">
      <c r="A10" s="60" t="s">
        <v>1682</v>
      </c>
      <c r="B10" s="61"/>
      <c r="C10" s="64"/>
      <c r="D10" s="64"/>
      <c r="E10" s="64"/>
    </row>
    <row r="11" s="49" customFormat="1" ht="34.9" customHeight="1" spans="1:5">
      <c r="A11" s="60" t="s">
        <v>1683</v>
      </c>
      <c r="B11" s="61"/>
      <c r="C11" s="64"/>
      <c r="D11" s="64"/>
      <c r="E11" s="64"/>
    </row>
    <row r="12" s="49" customFormat="1" ht="34.9" customHeight="1" spans="1:5">
      <c r="A12" s="60" t="s">
        <v>1684</v>
      </c>
      <c r="B12" s="61"/>
      <c r="C12" s="64"/>
      <c r="D12" s="64"/>
      <c r="E12" s="64"/>
    </row>
    <row r="13" s="49" customFormat="1" ht="34.9" customHeight="1" spans="1:5">
      <c r="A13" s="60" t="s">
        <v>1685</v>
      </c>
      <c r="B13" s="61"/>
      <c r="C13" s="64"/>
      <c r="D13" s="64"/>
      <c r="E13" s="64"/>
    </row>
    <row r="14" s="47" customFormat="1" ht="34.9" customHeight="1" spans="1:5">
      <c r="A14" s="60" t="s">
        <v>1686</v>
      </c>
      <c r="B14" s="61"/>
      <c r="C14" s="62"/>
      <c r="D14" s="62"/>
      <c r="E14" s="62"/>
    </row>
    <row r="15" ht="34.9" customHeight="1" spans="1:5">
      <c r="A15" s="60" t="s">
        <v>1687</v>
      </c>
      <c r="B15" s="61"/>
      <c r="C15" s="65"/>
      <c r="D15" s="65"/>
      <c r="E15" s="65"/>
    </row>
    <row r="16" ht="34.9" customHeight="1" spans="1:5">
      <c r="A16" s="60" t="s">
        <v>1688</v>
      </c>
      <c r="B16" s="61"/>
      <c r="C16" s="65"/>
      <c r="D16" s="65"/>
      <c r="E16" s="65"/>
    </row>
    <row r="17" ht="34.9" customHeight="1" spans="1:5">
      <c r="A17" s="60" t="s">
        <v>1689</v>
      </c>
      <c r="B17" s="61"/>
      <c r="C17" s="65"/>
      <c r="D17" s="65"/>
      <c r="E17" s="65"/>
    </row>
    <row r="18" ht="34.9" customHeight="1" spans="1:5">
      <c r="A18" s="60" t="s">
        <v>1690</v>
      </c>
      <c r="B18" s="66"/>
      <c r="C18" s="66"/>
      <c r="D18" s="66"/>
      <c r="E18" s="66"/>
    </row>
    <row r="19" ht="34.9" customHeight="1" spans="1:5">
      <c r="A19" s="60" t="s">
        <v>1691</v>
      </c>
      <c r="B19" s="61"/>
      <c r="C19" s="65"/>
      <c r="D19" s="65"/>
      <c r="E19" s="65"/>
    </row>
    <row r="20" ht="34.9" customHeight="1" spans="1:5">
      <c r="A20" s="60" t="s">
        <v>1692</v>
      </c>
      <c r="B20" s="61"/>
      <c r="C20" s="65"/>
      <c r="D20" s="65"/>
      <c r="E20" s="65"/>
    </row>
    <row r="21" ht="34.9" customHeight="1" spans="1:5">
      <c r="A21" s="60" t="s">
        <v>1693</v>
      </c>
      <c r="B21" s="61"/>
      <c r="C21" s="65"/>
      <c r="D21" s="65"/>
      <c r="E21" s="65"/>
    </row>
    <row r="22" ht="34.9" customHeight="1" spans="1:5">
      <c r="A22" s="67" t="s">
        <v>1694</v>
      </c>
      <c r="B22" s="58"/>
      <c r="C22" s="65"/>
      <c r="D22" s="65"/>
      <c r="E22" s="65"/>
    </row>
    <row r="23" ht="34.9" customHeight="1" spans="1:5">
      <c r="A23" s="60" t="s">
        <v>1695</v>
      </c>
      <c r="B23" s="61">
        <v>172</v>
      </c>
      <c r="C23" s="65">
        <v>259</v>
      </c>
      <c r="D23" s="65">
        <v>259</v>
      </c>
      <c r="E23" s="65">
        <v>100</v>
      </c>
    </row>
    <row r="24" ht="34.9" customHeight="1" spans="1:5">
      <c r="A24" s="60" t="s">
        <v>1696</v>
      </c>
      <c r="B24" s="61">
        <v>172</v>
      </c>
      <c r="C24" s="65">
        <v>259</v>
      </c>
      <c r="D24" s="65">
        <v>259</v>
      </c>
      <c r="E24" s="65">
        <v>100</v>
      </c>
    </row>
    <row r="25" ht="34.9" customHeight="1" spans="1:5">
      <c r="A25" s="57" t="s">
        <v>1697</v>
      </c>
      <c r="B25" s="61"/>
      <c r="C25" s="65"/>
      <c r="D25" s="65"/>
      <c r="E25" s="65"/>
    </row>
    <row r="26" ht="34.9" customHeight="1" spans="1:5">
      <c r="A26" s="60" t="s">
        <v>1698</v>
      </c>
      <c r="B26" s="66">
        <v>73</v>
      </c>
      <c r="C26" s="66">
        <v>110</v>
      </c>
      <c r="D26" s="66">
        <v>110</v>
      </c>
      <c r="E26" s="66">
        <v>100</v>
      </c>
    </row>
    <row r="27" ht="34.9" customHeight="1" spans="1:5">
      <c r="A27" s="60" t="s">
        <v>1699</v>
      </c>
      <c r="B27" s="66"/>
      <c r="C27" s="66"/>
      <c r="D27" s="66"/>
      <c r="E27" s="66"/>
    </row>
    <row r="28" ht="34.9" customHeight="1" spans="1:5">
      <c r="A28" s="60"/>
      <c r="B28" s="66"/>
      <c r="C28" s="66"/>
      <c r="D28" s="66"/>
      <c r="E28" s="66"/>
    </row>
    <row r="29" ht="34.9" customHeight="1" spans="1:5">
      <c r="A29" s="68" t="s">
        <v>1700</v>
      </c>
      <c r="B29" s="43">
        <v>245</v>
      </c>
      <c r="C29" s="43">
        <v>369</v>
      </c>
      <c r="D29" s="43">
        <v>369</v>
      </c>
      <c r="E29" s="43">
        <v>100</v>
      </c>
    </row>
    <row r="30" ht="34.9" customHeight="1" spans="1:5">
      <c r="A30" s="68" t="s">
        <v>1701</v>
      </c>
      <c r="B30" s="61"/>
      <c r="C30" s="65"/>
      <c r="D30" s="65"/>
      <c r="E30" s="65"/>
    </row>
  </sheetData>
  <mergeCells count="1">
    <mergeCell ref="A1:E1"/>
  </mergeCells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C11" sqref="C11"/>
    </sheetView>
  </sheetViews>
  <sheetFormatPr defaultColWidth="8.875" defaultRowHeight="14.25" outlineLevelCol="4"/>
  <cols>
    <col min="1" max="1" width="56.5" style="50" customWidth="1"/>
    <col min="2" max="2" width="14.25" style="50" customWidth="1"/>
    <col min="3" max="3" width="13" style="50" customWidth="1"/>
    <col min="4" max="4" width="13.375" style="50" customWidth="1"/>
    <col min="5" max="5" width="16.25" style="50" customWidth="1"/>
    <col min="6" max="16384" width="8.875" style="50"/>
  </cols>
  <sheetData>
    <row r="1" ht="41.45" customHeight="1" spans="1:5">
      <c r="A1" s="51" t="s">
        <v>1638</v>
      </c>
      <c r="B1" s="51"/>
      <c r="C1" s="51"/>
      <c r="D1" s="51"/>
      <c r="E1" s="51"/>
    </row>
    <row r="2" ht="31.15" customHeight="1" spans="1:5">
      <c r="A2" s="52"/>
      <c r="E2" s="53" t="s">
        <v>1</v>
      </c>
    </row>
    <row r="3" ht="22.9" customHeight="1" spans="1:5">
      <c r="A3" s="54" t="s">
        <v>1639</v>
      </c>
      <c r="B3" s="55" t="s">
        <v>3</v>
      </c>
      <c r="C3" s="55" t="s">
        <v>4</v>
      </c>
      <c r="D3" s="55" t="s">
        <v>5</v>
      </c>
      <c r="E3" s="56" t="s">
        <v>6</v>
      </c>
    </row>
    <row r="4" ht="22.9" customHeight="1" spans="1:5">
      <c r="A4" s="69" t="s">
        <v>1640</v>
      </c>
      <c r="B4" s="43">
        <v>245</v>
      </c>
      <c r="C4" s="43">
        <v>369</v>
      </c>
      <c r="D4" s="43">
        <v>369</v>
      </c>
      <c r="E4" s="43">
        <v>100</v>
      </c>
    </row>
    <row r="5" s="47" customFormat="1" ht="22.9" customHeight="1" spans="1:5">
      <c r="A5" s="70" t="s">
        <v>1641</v>
      </c>
      <c r="B5" s="43"/>
      <c r="C5" s="43"/>
      <c r="D5" s="43"/>
      <c r="E5" s="43"/>
    </row>
    <row r="6" s="48" customFormat="1" ht="22.9" customHeight="1" spans="1:5">
      <c r="A6" s="71" t="s">
        <v>1642</v>
      </c>
      <c r="B6" s="43"/>
      <c r="C6" s="43"/>
      <c r="D6" s="43"/>
      <c r="E6" s="43"/>
    </row>
    <row r="7" s="48" customFormat="1" ht="22.9" customHeight="1" spans="1:5">
      <c r="A7" s="71" t="s">
        <v>1643</v>
      </c>
      <c r="B7" s="43"/>
      <c r="C7" s="43"/>
      <c r="D7" s="43"/>
      <c r="E7" s="43"/>
    </row>
    <row r="8" s="49" customFormat="1" ht="22.9" customHeight="1" spans="1:5">
      <c r="A8" s="71" t="s">
        <v>1644</v>
      </c>
      <c r="B8" s="43"/>
      <c r="C8" s="43"/>
      <c r="D8" s="43"/>
      <c r="E8" s="43"/>
    </row>
    <row r="9" s="49" customFormat="1" ht="22.9" customHeight="1" spans="1:5">
      <c r="A9" s="71" t="s">
        <v>1645</v>
      </c>
      <c r="B9" s="43"/>
      <c r="C9" s="43"/>
      <c r="D9" s="43"/>
      <c r="E9" s="43"/>
    </row>
    <row r="10" s="49" customFormat="1" ht="22.9" customHeight="1" spans="1:5">
      <c r="A10" s="71" t="s">
        <v>1646</v>
      </c>
      <c r="B10" s="43"/>
      <c r="C10" s="43"/>
      <c r="D10" s="43"/>
      <c r="E10" s="43"/>
    </row>
    <row r="11" s="49" customFormat="1" ht="22.9" customHeight="1" spans="1:5">
      <c r="A11" s="71" t="s">
        <v>1647</v>
      </c>
      <c r="B11" s="43"/>
      <c r="C11" s="43"/>
      <c r="D11" s="43"/>
      <c r="E11" s="43"/>
    </row>
    <row r="12" s="49" customFormat="1" ht="22.9" customHeight="1" spans="1:5">
      <c r="A12" s="71" t="s">
        <v>1648</v>
      </c>
      <c r="B12" s="43"/>
      <c r="C12" s="43"/>
      <c r="D12" s="43"/>
      <c r="E12" s="43"/>
    </row>
    <row r="13" s="49" customFormat="1" ht="22.9" customHeight="1" spans="1:5">
      <c r="A13" s="71" t="s">
        <v>1649</v>
      </c>
      <c r="B13" s="43"/>
      <c r="C13" s="43"/>
      <c r="D13" s="43"/>
      <c r="E13" s="43"/>
    </row>
    <row r="14" s="47" customFormat="1" ht="22.9" customHeight="1" spans="1:5">
      <c r="A14" s="72" t="s">
        <v>1650</v>
      </c>
      <c r="B14" s="43"/>
      <c r="C14" s="43"/>
      <c r="D14" s="43"/>
      <c r="E14" s="43"/>
    </row>
    <row r="15" ht="22.9" customHeight="1" spans="1:5">
      <c r="A15" s="70" t="s">
        <v>1651</v>
      </c>
      <c r="B15" s="43"/>
      <c r="C15" s="43"/>
      <c r="D15" s="43"/>
      <c r="E15" s="43"/>
    </row>
    <row r="16" ht="22.9" customHeight="1" spans="1:5">
      <c r="A16" s="70" t="s">
        <v>1652</v>
      </c>
      <c r="B16" s="43"/>
      <c r="C16" s="43"/>
      <c r="D16" s="43"/>
      <c r="E16" s="43"/>
    </row>
    <row r="17" ht="22.9" customHeight="1" spans="1:5">
      <c r="A17" s="70" t="s">
        <v>1653</v>
      </c>
      <c r="B17" s="43"/>
      <c r="C17" s="43"/>
      <c r="D17" s="43"/>
      <c r="E17" s="43"/>
    </row>
    <row r="18" ht="22.9" customHeight="1" spans="1:5">
      <c r="A18" s="70" t="s">
        <v>1654</v>
      </c>
      <c r="B18" s="43"/>
      <c r="C18" s="43"/>
      <c r="D18" s="43"/>
      <c r="E18" s="43"/>
    </row>
    <row r="19" ht="22.9" customHeight="1" spans="1:5">
      <c r="A19" s="73" t="s">
        <v>1655</v>
      </c>
      <c r="B19" s="43"/>
      <c r="C19" s="43"/>
      <c r="D19" s="43"/>
      <c r="E19" s="43"/>
    </row>
    <row r="20" ht="22.9" customHeight="1" spans="1:5">
      <c r="A20" s="73" t="s">
        <v>1656</v>
      </c>
      <c r="B20" s="43"/>
      <c r="C20" s="43"/>
      <c r="D20" s="43"/>
      <c r="E20" s="43"/>
    </row>
    <row r="21" ht="22.9" customHeight="1" spans="1:5">
      <c r="A21" s="70" t="s">
        <v>1657</v>
      </c>
      <c r="B21" s="66">
        <v>245</v>
      </c>
      <c r="C21" s="66">
        <v>369</v>
      </c>
      <c r="D21" s="66">
        <v>369</v>
      </c>
      <c r="E21" s="66">
        <v>100</v>
      </c>
    </row>
    <row r="22" ht="22.9" customHeight="1" spans="1:5">
      <c r="A22" s="69" t="s">
        <v>1658</v>
      </c>
      <c r="B22" s="43"/>
      <c r="C22" s="43"/>
      <c r="D22" s="43"/>
      <c r="E22" s="43"/>
    </row>
    <row r="23" ht="22.9" customHeight="1" spans="1:5">
      <c r="A23" s="70" t="s">
        <v>1659</v>
      </c>
      <c r="B23" s="66"/>
      <c r="C23" s="66"/>
      <c r="D23" s="66"/>
      <c r="E23" s="66"/>
    </row>
    <row r="24" ht="22.9" customHeight="1" spans="1:5">
      <c r="A24" s="70" t="s">
        <v>1660</v>
      </c>
      <c r="B24" s="43"/>
      <c r="C24" s="43"/>
      <c r="D24" s="43"/>
      <c r="E24" s="43"/>
    </row>
    <row r="25" ht="22.9" customHeight="1" spans="1:5">
      <c r="A25" s="73" t="s">
        <v>1661</v>
      </c>
      <c r="B25" s="43"/>
      <c r="C25" s="43"/>
      <c r="D25" s="43"/>
      <c r="E25" s="43"/>
    </row>
    <row r="26" ht="22.9" customHeight="1" spans="1:5">
      <c r="A26" s="70" t="s">
        <v>1662</v>
      </c>
      <c r="B26" s="43"/>
      <c r="C26" s="43"/>
      <c r="D26" s="43"/>
      <c r="E26" s="43"/>
    </row>
    <row r="27" ht="22.9" customHeight="1" spans="1:5">
      <c r="A27" s="69" t="s">
        <v>1663</v>
      </c>
      <c r="B27" s="43"/>
      <c r="C27" s="43"/>
      <c r="D27" s="43"/>
      <c r="E27" s="43"/>
    </row>
    <row r="28" ht="22.9" customHeight="1" spans="1:5">
      <c r="A28" s="70" t="s">
        <v>1664</v>
      </c>
      <c r="B28" s="43"/>
      <c r="C28" s="43"/>
      <c r="D28" s="43"/>
      <c r="E28" s="43"/>
    </row>
    <row r="29" ht="22.9" customHeight="1" spans="1:5">
      <c r="A29" s="70" t="s">
        <v>1665</v>
      </c>
      <c r="B29" s="43"/>
      <c r="C29" s="43"/>
      <c r="D29" s="43"/>
      <c r="E29" s="43"/>
    </row>
    <row r="30" ht="22.9" customHeight="1" spans="1:5">
      <c r="A30" s="70" t="s">
        <v>1666</v>
      </c>
      <c r="B30" s="43"/>
      <c r="C30" s="43"/>
      <c r="D30" s="43"/>
      <c r="E30" s="43"/>
    </row>
    <row r="31" ht="22.9" customHeight="1" spans="1:5">
      <c r="A31" s="69" t="s">
        <v>1667</v>
      </c>
      <c r="B31" s="43"/>
      <c r="C31" s="43"/>
      <c r="D31" s="43"/>
      <c r="E31" s="43"/>
    </row>
    <row r="32" ht="22.9" customHeight="1" spans="1:5">
      <c r="A32" s="73" t="s">
        <v>1668</v>
      </c>
      <c r="B32" s="43"/>
      <c r="C32" s="43"/>
      <c r="D32" s="43"/>
      <c r="E32" s="43"/>
    </row>
    <row r="33" ht="22.9" customHeight="1" spans="1:5">
      <c r="A33" s="70" t="s">
        <v>1669</v>
      </c>
      <c r="B33" s="43"/>
      <c r="C33" s="43"/>
      <c r="D33" s="43"/>
      <c r="E33" s="43"/>
    </row>
    <row r="34" ht="22.9" customHeight="1" spans="1:5">
      <c r="A34" s="69" t="s">
        <v>1670</v>
      </c>
      <c r="B34" s="43"/>
      <c r="C34" s="43"/>
      <c r="D34" s="43"/>
      <c r="E34" s="43"/>
    </row>
    <row r="35" ht="22.9" customHeight="1" spans="1:5">
      <c r="A35" s="70" t="s">
        <v>1671</v>
      </c>
      <c r="B35" s="43"/>
      <c r="C35" s="43"/>
      <c r="D35" s="43"/>
      <c r="E35" s="43"/>
    </row>
    <row r="36" ht="22.9" customHeight="1" spans="1:5">
      <c r="A36" s="70"/>
      <c r="B36" s="43"/>
      <c r="C36" s="43"/>
      <c r="D36" s="43"/>
      <c r="E36" s="43"/>
    </row>
    <row r="37" ht="22.9" customHeight="1" spans="1:5">
      <c r="A37" s="74" t="s">
        <v>1672</v>
      </c>
      <c r="B37" s="43">
        <v>245</v>
      </c>
      <c r="C37" s="43">
        <v>369</v>
      </c>
      <c r="D37" s="43">
        <v>369</v>
      </c>
      <c r="E37" s="43">
        <v>100</v>
      </c>
    </row>
    <row r="38" ht="22.9" customHeight="1" spans="1:5">
      <c r="A38" s="75" t="s">
        <v>1673</v>
      </c>
      <c r="B38" s="43"/>
      <c r="C38" s="43"/>
      <c r="D38" s="43"/>
      <c r="E38" s="43"/>
    </row>
    <row r="39" ht="22.9" customHeight="1" spans="1:5">
      <c r="A39" s="74" t="s">
        <v>1674</v>
      </c>
      <c r="B39" s="43"/>
      <c r="C39" s="43"/>
      <c r="D39" s="43"/>
      <c r="E39" s="43"/>
    </row>
  </sheetData>
  <mergeCells count="1">
    <mergeCell ref="A1:E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J11" sqref="J11"/>
    </sheetView>
  </sheetViews>
  <sheetFormatPr defaultColWidth="9" defaultRowHeight="14.25" outlineLevelCol="3"/>
  <cols>
    <col min="1" max="1" width="39" style="228" customWidth="1"/>
    <col min="2" max="2" width="15.125" style="229" customWidth="1"/>
    <col min="3" max="3" width="34.75" style="228" customWidth="1"/>
    <col min="4" max="4" width="15" style="229" customWidth="1"/>
    <col min="5" max="16384" width="9" style="228"/>
  </cols>
  <sheetData>
    <row r="1" s="226" customFormat="1" ht="27" customHeight="1" spans="1:3">
      <c r="A1" s="313"/>
      <c r="B1" s="314"/>
      <c r="C1" s="314"/>
    </row>
    <row r="2" ht="39" customHeight="1" spans="1:4">
      <c r="A2" s="230" t="s">
        <v>65</v>
      </c>
      <c r="B2" s="230"/>
      <c r="C2" s="230"/>
      <c r="D2" s="230"/>
    </row>
    <row r="3" ht="28.9" customHeight="1" spans="1:4">
      <c r="A3" s="231"/>
      <c r="B3" s="232"/>
      <c r="C3" s="231"/>
      <c r="D3" s="233" t="s">
        <v>1</v>
      </c>
    </row>
    <row r="4" s="226" customFormat="1" ht="39" customHeight="1" spans="1:4">
      <c r="A4" s="234" t="s">
        <v>66</v>
      </c>
      <c r="B4" s="235" t="s">
        <v>5</v>
      </c>
      <c r="C4" s="236" t="s">
        <v>67</v>
      </c>
      <c r="D4" s="235" t="s">
        <v>5</v>
      </c>
    </row>
    <row r="5" s="227" customFormat="1" ht="45" customHeight="1" spans="1:4">
      <c r="A5" s="237" t="s">
        <v>68</v>
      </c>
      <c r="B5" s="315">
        <v>194202</v>
      </c>
      <c r="C5" s="238" t="s">
        <v>69</v>
      </c>
      <c r="D5" s="315">
        <v>373700</v>
      </c>
    </row>
    <row r="6" s="226" customFormat="1" ht="45" customHeight="1" spans="1:4">
      <c r="A6" s="237" t="s">
        <v>70</v>
      </c>
      <c r="B6" s="315">
        <f>B7+B16+B13+B15</f>
        <v>288114</v>
      </c>
      <c r="C6" s="238" t="s">
        <v>71</v>
      </c>
      <c r="D6" s="315">
        <f>D7+D10+D11+D14+D18</f>
        <v>108616</v>
      </c>
    </row>
    <row r="7" s="226" customFormat="1" ht="45" customHeight="1" spans="1:4">
      <c r="A7" s="237" t="s">
        <v>72</v>
      </c>
      <c r="B7" s="315">
        <f>SUM(B8:B10)</f>
        <v>112935</v>
      </c>
      <c r="C7" s="238" t="s">
        <v>73</v>
      </c>
      <c r="D7" s="315">
        <f>D8+D9</f>
        <v>42883</v>
      </c>
    </row>
    <row r="8" s="226" customFormat="1" ht="45" customHeight="1" spans="1:4">
      <c r="A8" s="239" t="s">
        <v>74</v>
      </c>
      <c r="B8" s="316">
        <v>1505</v>
      </c>
      <c r="C8" s="240" t="s">
        <v>75</v>
      </c>
      <c r="D8" s="316">
        <v>965</v>
      </c>
    </row>
    <row r="9" s="226" customFormat="1" ht="45" customHeight="1" spans="1:4">
      <c r="A9" s="239" t="s">
        <v>76</v>
      </c>
      <c r="B9" s="316">
        <v>84808</v>
      </c>
      <c r="C9" s="240" t="s">
        <v>77</v>
      </c>
      <c r="D9" s="316">
        <v>41918</v>
      </c>
    </row>
    <row r="10" s="226" customFormat="1" ht="45" customHeight="1" spans="1:4">
      <c r="A10" s="239" t="s">
        <v>78</v>
      </c>
      <c r="B10" s="316">
        <v>26622</v>
      </c>
      <c r="C10" s="241" t="s">
        <v>79</v>
      </c>
      <c r="D10" s="315">
        <v>856</v>
      </c>
    </row>
    <row r="11" ht="45" customHeight="1" spans="1:4">
      <c r="A11" s="237" t="s">
        <v>80</v>
      </c>
      <c r="B11" s="315"/>
      <c r="C11" s="238" t="s">
        <v>81</v>
      </c>
      <c r="D11" s="315">
        <v>27690</v>
      </c>
    </row>
    <row r="12" ht="45" customHeight="1" spans="1:4">
      <c r="A12" s="237" t="s">
        <v>82</v>
      </c>
      <c r="B12" s="315"/>
      <c r="C12" s="238" t="s">
        <v>83</v>
      </c>
      <c r="D12" s="315"/>
    </row>
    <row r="13" ht="45" customHeight="1" spans="1:4">
      <c r="A13" s="237" t="s">
        <v>84</v>
      </c>
      <c r="B13" s="315">
        <v>30590</v>
      </c>
      <c r="C13" s="238" t="s">
        <v>85</v>
      </c>
      <c r="D13" s="317"/>
    </row>
    <row r="14" ht="45" customHeight="1" spans="1:4">
      <c r="A14" s="237" t="s">
        <v>86</v>
      </c>
      <c r="B14" s="315"/>
      <c r="C14" s="244" t="s">
        <v>87</v>
      </c>
      <c r="D14" s="315">
        <f>D15+D16+D17</f>
        <v>22452</v>
      </c>
    </row>
    <row r="15" ht="45" customHeight="1" spans="1:4">
      <c r="A15" s="237" t="s">
        <v>88</v>
      </c>
      <c r="B15" s="315">
        <v>13481</v>
      </c>
      <c r="C15" s="249" t="s">
        <v>89</v>
      </c>
      <c r="D15" s="315">
        <v>22452</v>
      </c>
    </row>
    <row r="16" ht="45" customHeight="1" spans="1:4">
      <c r="A16" s="242" t="s">
        <v>90</v>
      </c>
      <c r="B16" s="315">
        <v>131108</v>
      </c>
      <c r="C16" s="318" t="s">
        <v>91</v>
      </c>
      <c r="D16" s="315"/>
    </row>
    <row r="17" ht="45" customHeight="1" spans="1:4">
      <c r="A17" s="243"/>
      <c r="B17" s="316"/>
      <c r="C17" s="249" t="s">
        <v>92</v>
      </c>
      <c r="D17" s="315"/>
    </row>
    <row r="18" ht="45" customHeight="1" spans="1:4">
      <c r="A18" s="243"/>
      <c r="B18" s="316"/>
      <c r="C18" s="244" t="s">
        <v>93</v>
      </c>
      <c r="D18" s="315">
        <v>14735</v>
      </c>
    </row>
    <row r="19" ht="45" customHeight="1" spans="1:4">
      <c r="A19" s="247" t="s">
        <v>94</v>
      </c>
      <c r="B19" s="315">
        <f>B5+B6</f>
        <v>482316</v>
      </c>
      <c r="C19" s="248" t="s">
        <v>95</v>
      </c>
      <c r="D19" s="315">
        <f>D5+D6</f>
        <v>482316</v>
      </c>
    </row>
    <row r="20" spans="4:4">
      <c r="D20" s="319"/>
    </row>
  </sheetData>
  <mergeCells count="1">
    <mergeCell ref="A2:D2"/>
  </mergeCells>
  <pageMargins left="0.7" right="0.7" top="0.75" bottom="0.75" header="0.3" footer="0.3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A5" sqref="A5"/>
    </sheetView>
  </sheetViews>
  <sheetFormatPr defaultColWidth="8.875" defaultRowHeight="14.25" outlineLevelCol="4"/>
  <cols>
    <col min="1" max="1" width="65" style="50" customWidth="1"/>
    <col min="2" max="2" width="17.125" style="50" customWidth="1"/>
    <col min="3" max="3" width="14.75" style="50" customWidth="1"/>
    <col min="4" max="4" width="10.5" style="50" customWidth="1"/>
    <col min="5" max="5" width="14.625" style="50" customWidth="1"/>
    <col min="6" max="16384" width="8.875" style="50"/>
  </cols>
  <sheetData>
    <row r="1" ht="41.45" customHeight="1" spans="1:5">
      <c r="A1" s="51" t="s">
        <v>1675</v>
      </c>
      <c r="B1" s="51"/>
      <c r="C1" s="51"/>
      <c r="D1" s="51"/>
      <c r="E1" s="51"/>
    </row>
    <row r="2" ht="31.15" customHeight="1" spans="1:5">
      <c r="A2" s="52"/>
      <c r="E2" s="53" t="s">
        <v>1</v>
      </c>
    </row>
    <row r="3" ht="34.9" customHeight="1" spans="1:5">
      <c r="A3" s="54" t="s">
        <v>1639</v>
      </c>
      <c r="B3" s="55" t="s">
        <v>3</v>
      </c>
      <c r="C3" s="55" t="s">
        <v>4</v>
      </c>
      <c r="D3" s="55" t="s">
        <v>5</v>
      </c>
      <c r="E3" s="56" t="s">
        <v>6</v>
      </c>
    </row>
    <row r="4" ht="34.9" customHeight="1" spans="1:5">
      <c r="A4" s="57" t="s">
        <v>1676</v>
      </c>
      <c r="B4" s="58">
        <v>172</v>
      </c>
      <c r="C4" s="58">
        <v>259</v>
      </c>
      <c r="D4" s="58">
        <v>259</v>
      </c>
      <c r="E4" s="59">
        <v>100</v>
      </c>
    </row>
    <row r="5" s="47" customFormat="1" ht="34.9" customHeight="1" spans="1:5">
      <c r="A5" s="60" t="s">
        <v>1677</v>
      </c>
      <c r="B5" s="61"/>
      <c r="C5" s="62"/>
      <c r="D5" s="62"/>
      <c r="E5" s="62"/>
    </row>
    <row r="6" s="48" customFormat="1" ht="34.9" customHeight="1" spans="1:5">
      <c r="A6" s="60" t="s">
        <v>1678</v>
      </c>
      <c r="B6" s="61"/>
      <c r="C6" s="63"/>
      <c r="D6" s="63"/>
      <c r="E6" s="63"/>
    </row>
    <row r="7" s="48" customFormat="1" ht="34.9" customHeight="1" spans="1:5">
      <c r="A7" s="60" t="s">
        <v>1679</v>
      </c>
      <c r="B7" s="61"/>
      <c r="C7" s="63"/>
      <c r="D7" s="63"/>
      <c r="E7" s="63"/>
    </row>
    <row r="8" s="49" customFormat="1" ht="34.9" customHeight="1" spans="1:5">
      <c r="A8" s="60" t="s">
        <v>1680</v>
      </c>
      <c r="B8" s="61"/>
      <c r="C8" s="64"/>
      <c r="D8" s="64"/>
      <c r="E8" s="64"/>
    </row>
    <row r="9" s="49" customFormat="1" ht="34.9" customHeight="1" spans="1:5">
      <c r="A9" s="60" t="s">
        <v>1681</v>
      </c>
      <c r="B9" s="61"/>
      <c r="C9" s="64"/>
      <c r="D9" s="64"/>
      <c r="E9" s="64"/>
    </row>
    <row r="10" s="49" customFormat="1" ht="34.9" customHeight="1" spans="1:5">
      <c r="A10" s="60" t="s">
        <v>1682</v>
      </c>
      <c r="B10" s="61"/>
      <c r="C10" s="64"/>
      <c r="D10" s="64"/>
      <c r="E10" s="64"/>
    </row>
    <row r="11" s="49" customFormat="1" ht="34.9" customHeight="1" spans="1:5">
      <c r="A11" s="60" t="s">
        <v>1683</v>
      </c>
      <c r="B11" s="61"/>
      <c r="C11" s="64"/>
      <c r="D11" s="64"/>
      <c r="E11" s="64"/>
    </row>
    <row r="12" s="49" customFormat="1" ht="34.9" customHeight="1" spans="1:5">
      <c r="A12" s="60" t="s">
        <v>1684</v>
      </c>
      <c r="B12" s="61"/>
      <c r="C12" s="64"/>
      <c r="D12" s="64"/>
      <c r="E12" s="64"/>
    </row>
    <row r="13" s="49" customFormat="1" ht="34.9" customHeight="1" spans="1:5">
      <c r="A13" s="60" t="s">
        <v>1685</v>
      </c>
      <c r="B13" s="61"/>
      <c r="C13" s="64"/>
      <c r="D13" s="64"/>
      <c r="E13" s="64"/>
    </row>
    <row r="14" s="47" customFormat="1" ht="34.9" customHeight="1" spans="1:5">
      <c r="A14" s="60" t="s">
        <v>1686</v>
      </c>
      <c r="B14" s="61"/>
      <c r="C14" s="62"/>
      <c r="D14" s="62"/>
      <c r="E14" s="62"/>
    </row>
    <row r="15" ht="34.9" customHeight="1" spans="1:5">
      <c r="A15" s="60" t="s">
        <v>1687</v>
      </c>
      <c r="B15" s="61"/>
      <c r="C15" s="65"/>
      <c r="D15" s="65"/>
      <c r="E15" s="65"/>
    </row>
    <row r="16" ht="34.9" customHeight="1" spans="1:5">
      <c r="A16" s="60" t="s">
        <v>1688</v>
      </c>
      <c r="B16" s="61"/>
      <c r="C16" s="65"/>
      <c r="D16" s="65"/>
      <c r="E16" s="65"/>
    </row>
    <row r="17" ht="34.9" customHeight="1" spans="1:5">
      <c r="A17" s="60" t="s">
        <v>1689</v>
      </c>
      <c r="B17" s="61"/>
      <c r="C17" s="65"/>
      <c r="D17" s="65"/>
      <c r="E17" s="65"/>
    </row>
    <row r="18" ht="34.9" customHeight="1" spans="1:5">
      <c r="A18" s="60" t="s">
        <v>1690</v>
      </c>
      <c r="B18" s="66"/>
      <c r="C18" s="66"/>
      <c r="D18" s="66"/>
      <c r="E18" s="66"/>
    </row>
    <row r="19" ht="34.9" customHeight="1" spans="1:5">
      <c r="A19" s="60" t="s">
        <v>1691</v>
      </c>
      <c r="B19" s="61"/>
      <c r="C19" s="65"/>
      <c r="D19" s="65"/>
      <c r="E19" s="65"/>
    </row>
    <row r="20" ht="34.9" customHeight="1" spans="1:5">
      <c r="A20" s="60" t="s">
        <v>1692</v>
      </c>
      <c r="B20" s="61"/>
      <c r="C20" s="65"/>
      <c r="D20" s="65"/>
      <c r="E20" s="65"/>
    </row>
    <row r="21" ht="34.9" customHeight="1" spans="1:5">
      <c r="A21" s="60" t="s">
        <v>1693</v>
      </c>
      <c r="B21" s="61"/>
      <c r="C21" s="65"/>
      <c r="D21" s="65"/>
      <c r="E21" s="65"/>
    </row>
    <row r="22" ht="34.9" customHeight="1" spans="1:5">
      <c r="A22" s="67" t="s">
        <v>1694</v>
      </c>
      <c r="B22" s="58"/>
      <c r="C22" s="65"/>
      <c r="D22" s="65"/>
      <c r="E22" s="65"/>
    </row>
    <row r="23" ht="34.9" customHeight="1" spans="1:5">
      <c r="A23" s="60" t="s">
        <v>1695</v>
      </c>
      <c r="B23" s="61">
        <v>172</v>
      </c>
      <c r="C23" s="65">
        <v>259</v>
      </c>
      <c r="D23" s="65">
        <v>259</v>
      </c>
      <c r="E23" s="65">
        <v>100</v>
      </c>
    </row>
    <row r="24" ht="34.9" customHeight="1" spans="1:5">
      <c r="A24" s="60" t="s">
        <v>1696</v>
      </c>
      <c r="B24" s="61">
        <v>172</v>
      </c>
      <c r="C24" s="65">
        <v>259</v>
      </c>
      <c r="D24" s="65">
        <v>259</v>
      </c>
      <c r="E24" s="65">
        <v>100</v>
      </c>
    </row>
    <row r="25" ht="34.9" customHeight="1" spans="1:5">
      <c r="A25" s="57" t="s">
        <v>1697</v>
      </c>
      <c r="B25" s="61"/>
      <c r="C25" s="65"/>
      <c r="D25" s="65"/>
      <c r="E25" s="65"/>
    </row>
    <row r="26" ht="34.9" customHeight="1" spans="1:5">
      <c r="A26" s="60" t="s">
        <v>1698</v>
      </c>
      <c r="B26" s="66">
        <v>73</v>
      </c>
      <c r="C26" s="66">
        <v>110</v>
      </c>
      <c r="D26" s="66">
        <v>110</v>
      </c>
      <c r="E26" s="66">
        <v>100</v>
      </c>
    </row>
    <row r="27" ht="34.9" customHeight="1" spans="1:5">
      <c r="A27" s="60" t="s">
        <v>1699</v>
      </c>
      <c r="B27" s="66"/>
      <c r="C27" s="66"/>
      <c r="D27" s="66"/>
      <c r="E27" s="66"/>
    </row>
    <row r="28" ht="34.9" customHeight="1" spans="1:5">
      <c r="A28" s="60"/>
      <c r="B28" s="66"/>
      <c r="C28" s="66"/>
      <c r="D28" s="66"/>
      <c r="E28" s="66"/>
    </row>
    <row r="29" ht="34.9" customHeight="1" spans="1:5">
      <c r="A29" s="68" t="s">
        <v>1700</v>
      </c>
      <c r="B29" s="43">
        <v>245</v>
      </c>
      <c r="C29" s="43">
        <v>369</v>
      </c>
      <c r="D29" s="43">
        <v>369</v>
      </c>
      <c r="E29" s="43">
        <v>100</v>
      </c>
    </row>
    <row r="30" ht="34.9" customHeight="1" spans="1:5">
      <c r="A30" s="68" t="s">
        <v>1701</v>
      </c>
      <c r="B30" s="61"/>
      <c r="C30" s="65"/>
      <c r="D30" s="65"/>
      <c r="E30" s="65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B7" sqref="B7"/>
    </sheetView>
  </sheetViews>
  <sheetFormatPr defaultColWidth="10" defaultRowHeight="14.25" outlineLevelCol="5"/>
  <cols>
    <col min="1" max="1" width="45.125" style="30" customWidth="1"/>
    <col min="2" max="5" width="14.5" style="30" customWidth="1"/>
    <col min="6" max="6" width="40.625" style="30" customWidth="1"/>
    <col min="7" max="16384" width="10" style="30"/>
  </cols>
  <sheetData>
    <row r="1" ht="33" customHeight="1" spans="1:6">
      <c r="A1" s="31" t="s">
        <v>1702</v>
      </c>
      <c r="B1" s="31"/>
      <c r="C1" s="31"/>
      <c r="D1" s="31"/>
      <c r="E1" s="31"/>
      <c r="F1" s="31"/>
    </row>
    <row r="2" ht="26.25" customHeight="1" spans="5:6">
      <c r="E2" s="32" t="s">
        <v>1</v>
      </c>
      <c r="F2" s="32"/>
    </row>
    <row r="3" ht="58.5" customHeight="1" spans="1:6">
      <c r="A3" s="33" t="s">
        <v>1367</v>
      </c>
      <c r="B3" s="33" t="s">
        <v>3</v>
      </c>
      <c r="C3" s="34" t="s">
        <v>4</v>
      </c>
      <c r="D3" s="34" t="s">
        <v>5</v>
      </c>
      <c r="E3" s="35" t="s">
        <v>1703</v>
      </c>
      <c r="F3" s="35" t="s">
        <v>1704</v>
      </c>
    </row>
    <row r="4" ht="39.95" customHeight="1" spans="1:6">
      <c r="A4" s="36" t="s">
        <v>1705</v>
      </c>
      <c r="B4" s="37"/>
      <c r="C4" s="37"/>
      <c r="D4" s="37"/>
      <c r="E4" s="38"/>
      <c r="F4" s="39"/>
    </row>
    <row r="5" ht="39.95" customHeight="1" spans="1:6">
      <c r="A5" s="40" t="s">
        <v>1706</v>
      </c>
      <c r="B5" s="41"/>
      <c r="C5" s="41"/>
      <c r="D5" s="41"/>
      <c r="E5" s="42"/>
      <c r="F5" s="39"/>
    </row>
    <row r="6" ht="39.95" customHeight="1" spans="1:6">
      <c r="A6" s="40" t="s">
        <v>1707</v>
      </c>
      <c r="B6" s="41"/>
      <c r="C6" s="41"/>
      <c r="D6" s="41"/>
      <c r="E6" s="42"/>
      <c r="F6" s="39"/>
    </row>
    <row r="7" ht="39.95" customHeight="1" spans="1:6">
      <c r="A7" s="40" t="s">
        <v>1708</v>
      </c>
      <c r="B7" s="41"/>
      <c r="C7" s="41"/>
      <c r="D7" s="41"/>
      <c r="E7" s="42"/>
      <c r="F7" s="39"/>
    </row>
    <row r="8" ht="39.95" customHeight="1" spans="1:6">
      <c r="A8" s="36" t="s">
        <v>1709</v>
      </c>
      <c r="B8" s="37"/>
      <c r="C8" s="37"/>
      <c r="D8" s="37"/>
      <c r="E8" s="38"/>
      <c r="F8" s="39"/>
    </row>
    <row r="9" ht="39.95" customHeight="1" spans="1:6">
      <c r="A9" s="40" t="s">
        <v>1706</v>
      </c>
      <c r="B9" s="41"/>
      <c r="C9" s="41"/>
      <c r="D9" s="41"/>
      <c r="E9" s="42"/>
      <c r="F9" s="39"/>
    </row>
    <row r="10" ht="39.95" customHeight="1" spans="1:6">
      <c r="A10" s="40" t="s">
        <v>1707</v>
      </c>
      <c r="B10" s="41"/>
      <c r="C10" s="41"/>
      <c r="D10" s="41"/>
      <c r="E10" s="42"/>
      <c r="F10" s="39"/>
    </row>
    <row r="11" ht="39.95" customHeight="1" spans="1:6">
      <c r="A11" s="40" t="s">
        <v>1708</v>
      </c>
      <c r="B11" s="41"/>
      <c r="C11" s="41"/>
      <c r="D11" s="41"/>
      <c r="E11" s="42"/>
      <c r="F11" s="39"/>
    </row>
    <row r="12" ht="39.95" customHeight="1" spans="1:6">
      <c r="A12" s="36" t="s">
        <v>1710</v>
      </c>
      <c r="B12" s="37"/>
      <c r="C12" s="37"/>
      <c r="D12" s="37"/>
      <c r="E12" s="38"/>
      <c r="F12" s="39"/>
    </row>
    <row r="13" ht="39.95" customHeight="1" spans="1:6">
      <c r="A13" s="40" t="s">
        <v>1711</v>
      </c>
      <c r="B13" s="41"/>
      <c r="C13" s="41"/>
      <c r="D13" s="41"/>
      <c r="E13" s="42"/>
      <c r="F13" s="39"/>
    </row>
    <row r="14" ht="39.95" customHeight="1" spans="1:6">
      <c r="A14" s="40" t="s">
        <v>1712</v>
      </c>
      <c r="B14" s="41"/>
      <c r="C14" s="41"/>
      <c r="D14" s="41"/>
      <c r="E14" s="42"/>
      <c r="F14" s="39"/>
    </row>
    <row r="15" ht="39.95" customHeight="1" spans="1:6">
      <c r="A15" s="40" t="s">
        <v>1713</v>
      </c>
      <c r="B15" s="41"/>
      <c r="C15" s="41"/>
      <c r="D15" s="41"/>
      <c r="E15" s="42"/>
      <c r="F15" s="39"/>
    </row>
    <row r="16" ht="39.95" customHeight="1" spans="1:6">
      <c r="A16" s="36" t="s">
        <v>1714</v>
      </c>
      <c r="B16" s="37"/>
      <c r="C16" s="37"/>
      <c r="D16" s="37"/>
      <c r="E16" s="38"/>
      <c r="F16" s="39"/>
    </row>
    <row r="17" ht="39.95" customHeight="1" spans="1:6">
      <c r="A17" s="40" t="s">
        <v>1715</v>
      </c>
      <c r="B17" s="41"/>
      <c r="C17" s="41"/>
      <c r="D17" s="41"/>
      <c r="E17" s="42"/>
      <c r="F17" s="39"/>
    </row>
    <row r="18" ht="39.95" customHeight="1" spans="1:6">
      <c r="A18" s="40" t="s">
        <v>1716</v>
      </c>
      <c r="B18" s="41"/>
      <c r="C18" s="41"/>
      <c r="D18" s="41"/>
      <c r="E18" s="42"/>
      <c r="F18" s="39"/>
    </row>
    <row r="19" ht="39.95" customHeight="1" spans="1:6">
      <c r="A19" s="40" t="s">
        <v>1717</v>
      </c>
      <c r="B19" s="41"/>
      <c r="C19" s="41"/>
      <c r="D19" s="41"/>
      <c r="E19" s="42"/>
      <c r="F19" s="39"/>
    </row>
    <row r="20" ht="39.95" customHeight="1" spans="1:6">
      <c r="A20" s="36" t="s">
        <v>1718</v>
      </c>
      <c r="B20" s="37"/>
      <c r="C20" s="37"/>
      <c r="D20" s="37"/>
      <c r="E20" s="38"/>
      <c r="F20" s="39"/>
    </row>
    <row r="21" ht="39.95" customHeight="1" spans="1:6">
      <c r="A21" s="40" t="s">
        <v>1719</v>
      </c>
      <c r="B21" s="41"/>
      <c r="C21" s="41"/>
      <c r="D21" s="41"/>
      <c r="E21" s="42"/>
      <c r="F21" s="39"/>
    </row>
    <row r="22" ht="39.95" customHeight="1" spans="1:6">
      <c r="A22" s="40" t="s">
        <v>1720</v>
      </c>
      <c r="B22" s="41"/>
      <c r="C22" s="41"/>
      <c r="D22" s="41"/>
      <c r="E22" s="42"/>
      <c r="F22" s="39"/>
    </row>
    <row r="23" ht="39.95" customHeight="1" spans="1:6">
      <c r="A23" s="40" t="s">
        <v>1721</v>
      </c>
      <c r="B23" s="41"/>
      <c r="C23" s="41"/>
      <c r="D23" s="41"/>
      <c r="E23" s="42"/>
      <c r="F23" s="39"/>
    </row>
    <row r="24" ht="39.95" customHeight="1" spans="1:6">
      <c r="A24" s="36" t="s">
        <v>1722</v>
      </c>
      <c r="B24" s="37"/>
      <c r="C24" s="37"/>
      <c r="D24" s="37"/>
      <c r="E24" s="38"/>
      <c r="F24" s="39"/>
    </row>
    <row r="25" ht="39.95" customHeight="1" spans="1:6">
      <c r="A25" s="40" t="s">
        <v>1723</v>
      </c>
      <c r="B25" s="41"/>
      <c r="C25" s="41"/>
      <c r="D25" s="41"/>
      <c r="E25" s="42"/>
      <c r="F25" s="39"/>
    </row>
    <row r="26" ht="39.95" customHeight="1" spans="1:6">
      <c r="A26" s="40" t="s">
        <v>1724</v>
      </c>
      <c r="B26" s="41"/>
      <c r="C26" s="41"/>
      <c r="D26" s="41"/>
      <c r="E26" s="42"/>
      <c r="F26" s="39"/>
    </row>
    <row r="27" ht="39.95" customHeight="1" spans="1:6">
      <c r="A27" s="40" t="s">
        <v>1725</v>
      </c>
      <c r="B27" s="41"/>
      <c r="C27" s="41"/>
      <c r="D27" s="41"/>
      <c r="E27" s="42"/>
      <c r="F27" s="39"/>
    </row>
    <row r="28" ht="39.95" customHeight="1" spans="1:6">
      <c r="A28" s="36" t="s">
        <v>1726</v>
      </c>
      <c r="B28" s="37"/>
      <c r="C28" s="37"/>
      <c r="D28" s="37"/>
      <c r="E28" s="38"/>
      <c r="F28" s="39"/>
    </row>
    <row r="29" ht="39.95" customHeight="1" spans="1:6">
      <c r="A29" s="36" t="s">
        <v>1727</v>
      </c>
      <c r="B29" s="43"/>
      <c r="C29" s="43">
        <v>10283</v>
      </c>
      <c r="D29" s="43">
        <v>10283</v>
      </c>
      <c r="E29" s="43">
        <v>100</v>
      </c>
      <c r="F29" s="39"/>
    </row>
    <row r="30" ht="39.95" customHeight="1" spans="1:6">
      <c r="A30" s="34" t="s">
        <v>1728</v>
      </c>
      <c r="B30" s="43"/>
      <c r="C30" s="43">
        <v>10283</v>
      </c>
      <c r="D30" s="43">
        <v>10283</v>
      </c>
      <c r="E30" s="43">
        <v>100</v>
      </c>
      <c r="F30" s="39"/>
    </row>
    <row r="31" ht="30.2" customHeight="1"/>
  </sheetData>
  <mergeCells count="2">
    <mergeCell ref="A1:F1"/>
    <mergeCell ref="E2:F2"/>
  </mergeCell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C6" sqref="C6"/>
    </sheetView>
  </sheetViews>
  <sheetFormatPr defaultColWidth="10" defaultRowHeight="14.25" outlineLevelCol="5"/>
  <cols>
    <col min="1" max="1" width="45.125" style="30" customWidth="1"/>
    <col min="2" max="5" width="14.375" style="30" customWidth="1"/>
    <col min="6" max="6" width="41.5" style="30" customWidth="1"/>
    <col min="7" max="16384" width="10" style="30"/>
  </cols>
  <sheetData>
    <row r="1" ht="33" customHeight="1" spans="1:6">
      <c r="A1" s="31" t="s">
        <v>1729</v>
      </c>
      <c r="B1" s="31"/>
      <c r="C1" s="31"/>
      <c r="D1" s="31"/>
      <c r="E1" s="31"/>
      <c r="F1" s="31"/>
    </row>
    <row r="2" ht="26.25" customHeight="1" spans="5:6">
      <c r="E2" s="32" t="s">
        <v>1</v>
      </c>
      <c r="F2" s="32"/>
    </row>
    <row r="3" ht="54.75" customHeight="1" spans="1:6">
      <c r="A3" s="33" t="s">
        <v>1367</v>
      </c>
      <c r="B3" s="33" t="s">
        <v>3</v>
      </c>
      <c r="C3" s="34" t="s">
        <v>4</v>
      </c>
      <c r="D3" s="34" t="s">
        <v>5</v>
      </c>
      <c r="E3" s="35" t="s">
        <v>1703</v>
      </c>
      <c r="F3" s="35" t="s">
        <v>1704</v>
      </c>
    </row>
    <row r="4" ht="39.95" customHeight="1" spans="1:6">
      <c r="A4" s="36" t="s">
        <v>1730</v>
      </c>
      <c r="B4" s="37"/>
      <c r="C4" s="37"/>
      <c r="D4" s="37"/>
      <c r="E4" s="44"/>
      <c r="F4" s="39"/>
    </row>
    <row r="5" ht="39.95" customHeight="1" spans="1:6">
      <c r="A5" s="40" t="s">
        <v>1731</v>
      </c>
      <c r="B5" s="41"/>
      <c r="C5" s="41"/>
      <c r="D5" s="45"/>
      <c r="E5" s="46"/>
      <c r="F5" s="39"/>
    </row>
    <row r="6" ht="39.95" customHeight="1" spans="1:6">
      <c r="A6" s="40" t="s">
        <v>1732</v>
      </c>
      <c r="B6" s="41"/>
      <c r="C6" s="41"/>
      <c r="D6" s="45"/>
      <c r="E6" s="46"/>
      <c r="F6" s="39"/>
    </row>
    <row r="7" ht="39.95" customHeight="1" spans="1:6">
      <c r="A7" s="40" t="s">
        <v>1733</v>
      </c>
      <c r="B7" s="41"/>
      <c r="C7" s="41"/>
      <c r="D7" s="45"/>
      <c r="E7" s="46"/>
      <c r="F7" s="39"/>
    </row>
    <row r="8" ht="39.95" customHeight="1" spans="1:6">
      <c r="A8" s="40" t="s">
        <v>1734</v>
      </c>
      <c r="B8" s="41"/>
      <c r="C8" s="41"/>
      <c r="D8" s="45"/>
      <c r="E8" s="46"/>
      <c r="F8" s="39"/>
    </row>
    <row r="9" ht="39.95" customHeight="1" spans="1:6">
      <c r="A9" s="36" t="s">
        <v>1735</v>
      </c>
      <c r="B9" s="37"/>
      <c r="C9" s="37"/>
      <c r="D9" s="37"/>
      <c r="E9" s="44"/>
      <c r="F9" s="39"/>
    </row>
    <row r="10" ht="39.95" customHeight="1" spans="1:6">
      <c r="A10" s="40" t="s">
        <v>1731</v>
      </c>
      <c r="B10" s="41"/>
      <c r="C10" s="41"/>
      <c r="D10" s="45"/>
      <c r="E10" s="46"/>
      <c r="F10" s="39"/>
    </row>
    <row r="11" ht="39.95" customHeight="1" spans="1:6">
      <c r="A11" s="40" t="s">
        <v>1734</v>
      </c>
      <c r="B11" s="41"/>
      <c r="C11" s="41"/>
      <c r="D11" s="45"/>
      <c r="E11" s="46"/>
      <c r="F11" s="39"/>
    </row>
    <row r="12" ht="39.95" customHeight="1" spans="1:6">
      <c r="A12" s="36" t="s">
        <v>1736</v>
      </c>
      <c r="B12" s="37"/>
      <c r="C12" s="37"/>
      <c r="D12" s="37"/>
      <c r="E12" s="44"/>
      <c r="F12" s="39"/>
    </row>
    <row r="13" ht="39.95" customHeight="1" spans="1:6">
      <c r="A13" s="40" t="s">
        <v>1737</v>
      </c>
      <c r="B13" s="41"/>
      <c r="C13" s="41"/>
      <c r="D13" s="45"/>
      <c r="E13" s="46"/>
      <c r="F13" s="39"/>
    </row>
    <row r="14" ht="39.95" customHeight="1" spans="1:6">
      <c r="A14" s="40" t="s">
        <v>1738</v>
      </c>
      <c r="B14" s="41"/>
      <c r="C14" s="41"/>
      <c r="D14" s="45"/>
      <c r="E14" s="46"/>
      <c r="F14" s="39"/>
    </row>
    <row r="15" ht="39.95" customHeight="1" spans="1:6">
      <c r="A15" s="40" t="s">
        <v>1733</v>
      </c>
      <c r="B15" s="41"/>
      <c r="C15" s="41"/>
      <c r="D15" s="45"/>
      <c r="E15" s="46"/>
      <c r="F15" s="39"/>
    </row>
    <row r="16" ht="39.95" customHeight="1" spans="1:6">
      <c r="A16" s="40" t="s">
        <v>1739</v>
      </c>
      <c r="B16" s="41"/>
      <c r="C16" s="41"/>
      <c r="D16" s="45"/>
      <c r="E16" s="46"/>
      <c r="F16" s="39"/>
    </row>
    <row r="17" ht="39.95" customHeight="1" spans="1:6">
      <c r="A17" s="40" t="s">
        <v>1740</v>
      </c>
      <c r="B17" s="41"/>
      <c r="C17" s="41"/>
      <c r="D17" s="45"/>
      <c r="E17" s="46"/>
      <c r="F17" s="39"/>
    </row>
    <row r="18" ht="39.95" customHeight="1" spans="1:6">
      <c r="A18" s="36" t="s">
        <v>1741</v>
      </c>
      <c r="B18" s="37"/>
      <c r="C18" s="37"/>
      <c r="D18" s="37"/>
      <c r="E18" s="44"/>
      <c r="F18" s="39"/>
    </row>
    <row r="19" ht="39.95" customHeight="1" spans="1:6">
      <c r="A19" s="40" t="s">
        <v>1742</v>
      </c>
      <c r="B19" s="41"/>
      <c r="C19" s="41"/>
      <c r="D19" s="45"/>
      <c r="E19" s="46"/>
      <c r="F19" s="39"/>
    </row>
    <row r="20" ht="39.95" customHeight="1" spans="1:6">
      <c r="A20" s="40" t="s">
        <v>1743</v>
      </c>
      <c r="B20" s="41"/>
      <c r="C20" s="41"/>
      <c r="D20" s="45"/>
      <c r="E20" s="46"/>
      <c r="F20" s="39"/>
    </row>
    <row r="21" ht="39.95" customHeight="1" spans="1:6">
      <c r="A21" s="40" t="s">
        <v>1744</v>
      </c>
      <c r="B21" s="41"/>
      <c r="C21" s="41"/>
      <c r="D21" s="45"/>
      <c r="E21" s="46"/>
      <c r="F21" s="39"/>
    </row>
    <row r="22" ht="39.95" customHeight="1" spans="1:6">
      <c r="A22" s="36" t="s">
        <v>1745</v>
      </c>
      <c r="B22" s="37"/>
      <c r="C22" s="37"/>
      <c r="D22" s="37"/>
      <c r="E22" s="44"/>
      <c r="F22" s="39"/>
    </row>
    <row r="23" ht="39.95" customHeight="1" spans="1:6">
      <c r="A23" s="40" t="s">
        <v>1746</v>
      </c>
      <c r="B23" s="41"/>
      <c r="C23" s="41"/>
      <c r="D23" s="45"/>
      <c r="E23" s="46"/>
      <c r="F23" s="39"/>
    </row>
    <row r="24" ht="39.95" customHeight="1" spans="1:6">
      <c r="A24" s="40" t="s">
        <v>1747</v>
      </c>
      <c r="B24" s="41"/>
      <c r="C24" s="41"/>
      <c r="D24" s="45"/>
      <c r="E24" s="46"/>
      <c r="F24" s="39"/>
    </row>
    <row r="25" ht="39.95" customHeight="1" spans="1:6">
      <c r="A25" s="36" t="s">
        <v>1748</v>
      </c>
      <c r="B25" s="37"/>
      <c r="C25" s="37"/>
      <c r="D25" s="37"/>
      <c r="E25" s="44"/>
      <c r="F25" s="39"/>
    </row>
    <row r="26" ht="39.95" customHeight="1" spans="1:6">
      <c r="A26" s="40" t="s">
        <v>1749</v>
      </c>
      <c r="B26" s="41"/>
      <c r="C26" s="41"/>
      <c r="D26" s="45"/>
      <c r="E26" s="46"/>
      <c r="F26" s="39"/>
    </row>
    <row r="27" ht="39.95" customHeight="1" spans="1:6">
      <c r="A27" s="40" t="s">
        <v>1750</v>
      </c>
      <c r="B27" s="41"/>
      <c r="C27" s="41"/>
      <c r="D27" s="45"/>
      <c r="E27" s="46"/>
      <c r="F27" s="39"/>
    </row>
    <row r="28" ht="39.95" customHeight="1" spans="1:6">
      <c r="A28" s="36" t="s">
        <v>1751</v>
      </c>
      <c r="B28" s="37"/>
      <c r="C28" s="37"/>
      <c r="D28" s="37"/>
      <c r="E28" s="44"/>
      <c r="F28" s="39"/>
    </row>
    <row r="29" ht="39.95" customHeight="1" spans="1:6">
      <c r="A29" s="36" t="s">
        <v>1752</v>
      </c>
      <c r="B29" s="43"/>
      <c r="C29" s="43">
        <v>9162</v>
      </c>
      <c r="D29" s="43">
        <v>9162</v>
      </c>
      <c r="E29" s="43">
        <v>100</v>
      </c>
      <c r="F29" s="39"/>
    </row>
    <row r="30" ht="39.95" customHeight="1" spans="1:6">
      <c r="A30" s="34" t="s">
        <v>1753</v>
      </c>
      <c r="B30" s="43"/>
      <c r="C30" s="43">
        <v>9162</v>
      </c>
      <c r="D30" s="43">
        <v>9162</v>
      </c>
      <c r="E30" s="43">
        <v>100</v>
      </c>
      <c r="F30" s="39"/>
    </row>
    <row r="31" ht="25.5" customHeight="1"/>
  </sheetData>
  <mergeCells count="2">
    <mergeCell ref="A1:F1"/>
    <mergeCell ref="E2:F2"/>
  </mergeCells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opLeftCell="A10" workbookViewId="0">
      <selection activeCell="D7" sqref="D7"/>
    </sheetView>
  </sheetViews>
  <sheetFormatPr defaultColWidth="10" defaultRowHeight="14.25" outlineLevelCol="5"/>
  <cols>
    <col min="1" max="1" width="45.125" style="30" customWidth="1"/>
    <col min="2" max="5" width="14.5" style="30" customWidth="1"/>
    <col min="6" max="6" width="40.625" style="30" customWidth="1"/>
    <col min="7" max="16384" width="10" style="30"/>
  </cols>
  <sheetData>
    <row r="1" ht="33" customHeight="1" spans="1:6">
      <c r="A1" s="31" t="s">
        <v>1702</v>
      </c>
      <c r="B1" s="31"/>
      <c r="C1" s="31"/>
      <c r="D1" s="31"/>
      <c r="E1" s="31"/>
      <c r="F1" s="31"/>
    </row>
    <row r="2" ht="26.25" customHeight="1" spans="5:6">
      <c r="E2" s="32" t="s">
        <v>1</v>
      </c>
      <c r="F2" s="32"/>
    </row>
    <row r="3" ht="58.5" customHeight="1" spans="1:6">
      <c r="A3" s="33" t="s">
        <v>1367</v>
      </c>
      <c r="B3" s="33" t="s">
        <v>3</v>
      </c>
      <c r="C3" s="34" t="s">
        <v>4</v>
      </c>
      <c r="D3" s="34" t="s">
        <v>5</v>
      </c>
      <c r="E3" s="35" t="s">
        <v>1703</v>
      </c>
      <c r="F3" s="35" t="s">
        <v>1704</v>
      </c>
    </row>
    <row r="4" ht="39.95" customHeight="1" spans="1:6">
      <c r="A4" s="36" t="s">
        <v>1705</v>
      </c>
      <c r="B4" s="37"/>
      <c r="C4" s="37"/>
      <c r="D4" s="37"/>
      <c r="E4" s="38"/>
      <c r="F4" s="39"/>
    </row>
    <row r="5" ht="39.95" customHeight="1" spans="1:6">
      <c r="A5" s="40" t="s">
        <v>1706</v>
      </c>
      <c r="B5" s="41"/>
      <c r="C5" s="41"/>
      <c r="D5" s="41"/>
      <c r="E5" s="42"/>
      <c r="F5" s="39"/>
    </row>
    <row r="6" ht="39.95" customHeight="1" spans="1:6">
      <c r="A6" s="40" t="s">
        <v>1707</v>
      </c>
      <c r="B6" s="41"/>
      <c r="C6" s="41"/>
      <c r="D6" s="41"/>
      <c r="E6" s="42"/>
      <c r="F6" s="39"/>
    </row>
    <row r="7" ht="39.95" customHeight="1" spans="1:6">
      <c r="A7" s="40" t="s">
        <v>1708</v>
      </c>
      <c r="B7" s="41"/>
      <c r="C7" s="41"/>
      <c r="D7" s="41"/>
      <c r="E7" s="42"/>
      <c r="F7" s="39"/>
    </row>
    <row r="8" ht="39.95" customHeight="1" spans="1:6">
      <c r="A8" s="36" t="s">
        <v>1709</v>
      </c>
      <c r="B8" s="37"/>
      <c r="C8" s="37"/>
      <c r="D8" s="37"/>
      <c r="E8" s="38"/>
      <c r="F8" s="39"/>
    </row>
    <row r="9" ht="39.95" customHeight="1" spans="1:6">
      <c r="A9" s="40" t="s">
        <v>1706</v>
      </c>
      <c r="B9" s="41"/>
      <c r="C9" s="41"/>
      <c r="D9" s="41"/>
      <c r="E9" s="42"/>
      <c r="F9" s="39"/>
    </row>
    <row r="10" ht="39.95" customHeight="1" spans="1:6">
      <c r="A10" s="40" t="s">
        <v>1707</v>
      </c>
      <c r="B10" s="41"/>
      <c r="C10" s="41"/>
      <c r="D10" s="41"/>
      <c r="E10" s="42"/>
      <c r="F10" s="39"/>
    </row>
    <row r="11" ht="39.95" customHeight="1" spans="1:6">
      <c r="A11" s="40" t="s">
        <v>1708</v>
      </c>
      <c r="B11" s="41"/>
      <c r="C11" s="41"/>
      <c r="D11" s="41"/>
      <c r="E11" s="42"/>
      <c r="F11" s="39"/>
    </row>
    <row r="12" ht="39.95" customHeight="1" spans="1:6">
      <c r="A12" s="36" t="s">
        <v>1710</v>
      </c>
      <c r="B12" s="37"/>
      <c r="C12" s="37"/>
      <c r="D12" s="37"/>
      <c r="E12" s="38"/>
      <c r="F12" s="39"/>
    </row>
    <row r="13" ht="39.95" customHeight="1" spans="1:6">
      <c r="A13" s="40" t="s">
        <v>1711</v>
      </c>
      <c r="B13" s="41"/>
      <c r="C13" s="41"/>
      <c r="D13" s="41"/>
      <c r="E13" s="42"/>
      <c r="F13" s="39"/>
    </row>
    <row r="14" ht="39.95" customHeight="1" spans="1:6">
      <c r="A14" s="40" t="s">
        <v>1712</v>
      </c>
      <c r="B14" s="41"/>
      <c r="C14" s="41"/>
      <c r="D14" s="41"/>
      <c r="E14" s="42"/>
      <c r="F14" s="39"/>
    </row>
    <row r="15" ht="39.95" customHeight="1" spans="1:6">
      <c r="A15" s="40" t="s">
        <v>1713</v>
      </c>
      <c r="B15" s="41"/>
      <c r="C15" s="41"/>
      <c r="D15" s="41"/>
      <c r="E15" s="42"/>
      <c r="F15" s="39"/>
    </row>
    <row r="16" ht="39.95" customHeight="1" spans="1:6">
      <c r="A16" s="36" t="s">
        <v>1714</v>
      </c>
      <c r="B16" s="37"/>
      <c r="C16" s="37"/>
      <c r="D16" s="37"/>
      <c r="E16" s="38"/>
      <c r="F16" s="39"/>
    </row>
    <row r="17" ht="39.95" customHeight="1" spans="1:6">
      <c r="A17" s="40" t="s">
        <v>1715</v>
      </c>
      <c r="B17" s="41"/>
      <c r="C17" s="41"/>
      <c r="D17" s="41"/>
      <c r="E17" s="42"/>
      <c r="F17" s="39"/>
    </row>
    <row r="18" ht="39.95" customHeight="1" spans="1:6">
      <c r="A18" s="40" t="s">
        <v>1716</v>
      </c>
      <c r="B18" s="41"/>
      <c r="C18" s="41"/>
      <c r="D18" s="41"/>
      <c r="E18" s="42"/>
      <c r="F18" s="39"/>
    </row>
    <row r="19" ht="39.95" customHeight="1" spans="1:6">
      <c r="A19" s="40" t="s">
        <v>1717</v>
      </c>
      <c r="B19" s="41"/>
      <c r="C19" s="41"/>
      <c r="D19" s="41"/>
      <c r="E19" s="42"/>
      <c r="F19" s="39"/>
    </row>
    <row r="20" ht="39.95" customHeight="1" spans="1:6">
      <c r="A20" s="36" t="s">
        <v>1718</v>
      </c>
      <c r="B20" s="37"/>
      <c r="C20" s="37"/>
      <c r="D20" s="37"/>
      <c r="E20" s="38"/>
      <c r="F20" s="39"/>
    </row>
    <row r="21" ht="39.95" customHeight="1" spans="1:6">
      <c r="A21" s="40" t="s">
        <v>1719</v>
      </c>
      <c r="B21" s="41"/>
      <c r="C21" s="41"/>
      <c r="D21" s="41"/>
      <c r="E21" s="42"/>
      <c r="F21" s="39"/>
    </row>
    <row r="22" ht="39.95" customHeight="1" spans="1:6">
      <c r="A22" s="40" t="s">
        <v>1720</v>
      </c>
      <c r="B22" s="41"/>
      <c r="C22" s="41"/>
      <c r="D22" s="41"/>
      <c r="E22" s="42"/>
      <c r="F22" s="39"/>
    </row>
    <row r="23" ht="39.95" customHeight="1" spans="1:6">
      <c r="A23" s="40" t="s">
        <v>1721</v>
      </c>
      <c r="B23" s="41"/>
      <c r="C23" s="41"/>
      <c r="D23" s="41"/>
      <c r="E23" s="42"/>
      <c r="F23" s="39"/>
    </row>
    <row r="24" ht="39.95" customHeight="1" spans="1:6">
      <c r="A24" s="36" t="s">
        <v>1722</v>
      </c>
      <c r="B24" s="37"/>
      <c r="C24" s="37"/>
      <c r="D24" s="37"/>
      <c r="E24" s="38"/>
      <c r="F24" s="39"/>
    </row>
    <row r="25" ht="39.95" customHeight="1" spans="1:6">
      <c r="A25" s="40" t="s">
        <v>1723</v>
      </c>
      <c r="B25" s="41"/>
      <c r="C25" s="41"/>
      <c r="D25" s="41"/>
      <c r="E25" s="42"/>
      <c r="F25" s="39"/>
    </row>
    <row r="26" ht="39.95" customHeight="1" spans="1:6">
      <c r="A26" s="40" t="s">
        <v>1724</v>
      </c>
      <c r="B26" s="41"/>
      <c r="C26" s="41"/>
      <c r="D26" s="41"/>
      <c r="E26" s="42"/>
      <c r="F26" s="39"/>
    </row>
    <row r="27" ht="39.95" customHeight="1" spans="1:6">
      <c r="A27" s="40" t="s">
        <v>1725</v>
      </c>
      <c r="B27" s="41"/>
      <c r="C27" s="41"/>
      <c r="D27" s="41"/>
      <c r="E27" s="42"/>
      <c r="F27" s="39"/>
    </row>
    <row r="28" ht="39.95" customHeight="1" spans="1:6">
      <c r="A28" s="36" t="s">
        <v>1726</v>
      </c>
      <c r="B28" s="37"/>
      <c r="C28" s="37"/>
      <c r="D28" s="37"/>
      <c r="E28" s="38"/>
      <c r="F28" s="39"/>
    </row>
    <row r="29" ht="39.95" customHeight="1" spans="1:6">
      <c r="A29" s="36" t="s">
        <v>1727</v>
      </c>
      <c r="B29" s="43"/>
      <c r="C29" s="43">
        <v>10283</v>
      </c>
      <c r="D29" s="43">
        <v>10283</v>
      </c>
      <c r="E29" s="43">
        <v>100</v>
      </c>
      <c r="F29" s="39"/>
    </row>
    <row r="30" ht="39.95" customHeight="1" spans="1:6">
      <c r="A30" s="34" t="s">
        <v>1728</v>
      </c>
      <c r="B30" s="43"/>
      <c r="C30" s="43">
        <v>10283</v>
      </c>
      <c r="D30" s="43">
        <v>10283</v>
      </c>
      <c r="E30" s="43">
        <v>100</v>
      </c>
      <c r="F30" s="39"/>
    </row>
    <row r="31" ht="30.2" customHeight="1"/>
  </sheetData>
  <mergeCells count="2">
    <mergeCell ref="A1:F1"/>
    <mergeCell ref="E2:F2"/>
  </mergeCells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D3" sqref="D3"/>
    </sheetView>
  </sheetViews>
  <sheetFormatPr defaultColWidth="10" defaultRowHeight="14.25" outlineLevelCol="5"/>
  <cols>
    <col min="1" max="1" width="45.125" style="30" customWidth="1"/>
    <col min="2" max="5" width="14.5" style="30" customWidth="1"/>
    <col min="6" max="6" width="40.625" style="30" customWidth="1"/>
    <col min="7" max="16384" width="10" style="30"/>
  </cols>
  <sheetData>
    <row r="1" ht="33" customHeight="1" spans="1:6">
      <c r="A1" s="31" t="s">
        <v>1702</v>
      </c>
      <c r="B1" s="31"/>
      <c r="C1" s="31"/>
      <c r="D1" s="31"/>
      <c r="E1" s="31"/>
      <c r="F1" s="31"/>
    </row>
    <row r="2" ht="26.25" customHeight="1" spans="5:6">
      <c r="E2" s="32" t="s">
        <v>1</v>
      </c>
      <c r="F2" s="32"/>
    </row>
    <row r="3" ht="58.5" customHeight="1" spans="1:6">
      <c r="A3" s="33" t="s">
        <v>1367</v>
      </c>
      <c r="B3" s="33" t="s">
        <v>3</v>
      </c>
      <c r="C3" s="34" t="s">
        <v>4</v>
      </c>
      <c r="D3" s="34" t="s">
        <v>5</v>
      </c>
      <c r="E3" s="35" t="s">
        <v>1703</v>
      </c>
      <c r="F3" s="35" t="s">
        <v>1704</v>
      </c>
    </row>
    <row r="4" ht="39.95" customHeight="1" spans="1:6">
      <c r="A4" s="36" t="s">
        <v>1705</v>
      </c>
      <c r="B4" s="37"/>
      <c r="C4" s="37"/>
      <c r="D4" s="37"/>
      <c r="E4" s="38"/>
      <c r="F4" s="39"/>
    </row>
    <row r="5" ht="39.95" customHeight="1" spans="1:6">
      <c r="A5" s="40" t="s">
        <v>1706</v>
      </c>
      <c r="B5" s="41"/>
      <c r="C5" s="41"/>
      <c r="D5" s="41"/>
      <c r="E5" s="42"/>
      <c r="F5" s="39"/>
    </row>
    <row r="6" ht="39.95" customHeight="1" spans="1:6">
      <c r="A6" s="40" t="s">
        <v>1707</v>
      </c>
      <c r="B6" s="41"/>
      <c r="C6" s="41"/>
      <c r="D6" s="41"/>
      <c r="E6" s="42"/>
      <c r="F6" s="39"/>
    </row>
    <row r="7" ht="39.95" customHeight="1" spans="1:6">
      <c r="A7" s="40" t="s">
        <v>1708</v>
      </c>
      <c r="B7" s="41"/>
      <c r="C7" s="41"/>
      <c r="D7" s="41"/>
      <c r="E7" s="42"/>
      <c r="F7" s="39"/>
    </row>
    <row r="8" ht="39.95" customHeight="1" spans="1:6">
      <c r="A8" s="36" t="s">
        <v>1709</v>
      </c>
      <c r="B8" s="37"/>
      <c r="C8" s="37"/>
      <c r="D8" s="37"/>
      <c r="E8" s="38"/>
      <c r="F8" s="39"/>
    </row>
    <row r="9" ht="39.95" customHeight="1" spans="1:6">
      <c r="A9" s="40" t="s">
        <v>1706</v>
      </c>
      <c r="B9" s="41"/>
      <c r="C9" s="41"/>
      <c r="D9" s="41"/>
      <c r="E9" s="42"/>
      <c r="F9" s="39"/>
    </row>
    <row r="10" ht="39.95" customHeight="1" spans="1:6">
      <c r="A10" s="40" t="s">
        <v>1707</v>
      </c>
      <c r="B10" s="41"/>
      <c r="C10" s="41"/>
      <c r="D10" s="41"/>
      <c r="E10" s="42"/>
      <c r="F10" s="39"/>
    </row>
    <row r="11" ht="39.95" customHeight="1" spans="1:6">
      <c r="A11" s="40" t="s">
        <v>1708</v>
      </c>
      <c r="B11" s="41"/>
      <c r="C11" s="41"/>
      <c r="D11" s="41"/>
      <c r="E11" s="42"/>
      <c r="F11" s="39"/>
    </row>
    <row r="12" ht="39.95" customHeight="1" spans="1:6">
      <c r="A12" s="36" t="s">
        <v>1710</v>
      </c>
      <c r="B12" s="37"/>
      <c r="C12" s="37"/>
      <c r="D12" s="37"/>
      <c r="E12" s="38"/>
      <c r="F12" s="39"/>
    </row>
    <row r="13" ht="39.95" customHeight="1" spans="1:6">
      <c r="A13" s="40" t="s">
        <v>1711</v>
      </c>
      <c r="B13" s="41"/>
      <c r="C13" s="41"/>
      <c r="D13" s="41"/>
      <c r="E13" s="42"/>
      <c r="F13" s="39"/>
    </row>
    <row r="14" ht="39.95" customHeight="1" spans="1:6">
      <c r="A14" s="40" t="s">
        <v>1712</v>
      </c>
      <c r="B14" s="41"/>
      <c r="C14" s="41"/>
      <c r="D14" s="41"/>
      <c r="E14" s="42"/>
      <c r="F14" s="39"/>
    </row>
    <row r="15" ht="39.95" customHeight="1" spans="1:6">
      <c r="A15" s="40" t="s">
        <v>1713</v>
      </c>
      <c r="B15" s="41"/>
      <c r="C15" s="41"/>
      <c r="D15" s="41"/>
      <c r="E15" s="42"/>
      <c r="F15" s="39"/>
    </row>
    <row r="16" ht="39.95" customHeight="1" spans="1:6">
      <c r="A16" s="36" t="s">
        <v>1714</v>
      </c>
      <c r="B16" s="37"/>
      <c r="C16" s="37"/>
      <c r="D16" s="37"/>
      <c r="E16" s="38"/>
      <c r="F16" s="39"/>
    </row>
    <row r="17" ht="39.95" customHeight="1" spans="1:6">
      <c r="A17" s="40" t="s">
        <v>1715</v>
      </c>
      <c r="B17" s="41"/>
      <c r="C17" s="41"/>
      <c r="D17" s="41"/>
      <c r="E17" s="42"/>
      <c r="F17" s="39"/>
    </row>
    <row r="18" ht="39.95" customHeight="1" spans="1:6">
      <c r="A18" s="40" t="s">
        <v>1716</v>
      </c>
      <c r="B18" s="41"/>
      <c r="C18" s="41"/>
      <c r="D18" s="41"/>
      <c r="E18" s="42"/>
      <c r="F18" s="39"/>
    </row>
    <row r="19" ht="39.95" customHeight="1" spans="1:6">
      <c r="A19" s="40" t="s">
        <v>1717</v>
      </c>
      <c r="B19" s="41"/>
      <c r="C19" s="41"/>
      <c r="D19" s="41"/>
      <c r="E19" s="42"/>
      <c r="F19" s="39"/>
    </row>
    <row r="20" ht="39.95" customHeight="1" spans="1:6">
      <c r="A20" s="36" t="s">
        <v>1718</v>
      </c>
      <c r="B20" s="37"/>
      <c r="C20" s="37"/>
      <c r="D20" s="37"/>
      <c r="E20" s="38"/>
      <c r="F20" s="39"/>
    </row>
    <row r="21" ht="39.95" customHeight="1" spans="1:6">
      <c r="A21" s="40" t="s">
        <v>1719</v>
      </c>
      <c r="B21" s="41"/>
      <c r="C21" s="41"/>
      <c r="D21" s="41"/>
      <c r="E21" s="42"/>
      <c r="F21" s="39"/>
    </row>
    <row r="22" ht="39.95" customHeight="1" spans="1:6">
      <c r="A22" s="40" t="s">
        <v>1720</v>
      </c>
      <c r="B22" s="41"/>
      <c r="C22" s="41"/>
      <c r="D22" s="41"/>
      <c r="E22" s="42"/>
      <c r="F22" s="39"/>
    </row>
    <row r="23" ht="39.95" customHeight="1" spans="1:6">
      <c r="A23" s="40" t="s">
        <v>1721</v>
      </c>
      <c r="B23" s="41"/>
      <c r="C23" s="41"/>
      <c r="D23" s="41"/>
      <c r="E23" s="42"/>
      <c r="F23" s="39"/>
    </row>
    <row r="24" ht="39.95" customHeight="1" spans="1:6">
      <c r="A24" s="36" t="s">
        <v>1722</v>
      </c>
      <c r="B24" s="37"/>
      <c r="C24" s="37"/>
      <c r="D24" s="37"/>
      <c r="E24" s="38"/>
      <c r="F24" s="39"/>
    </row>
    <row r="25" ht="39.95" customHeight="1" spans="1:6">
      <c r="A25" s="40" t="s">
        <v>1723</v>
      </c>
      <c r="B25" s="41"/>
      <c r="C25" s="41"/>
      <c r="D25" s="41"/>
      <c r="E25" s="42"/>
      <c r="F25" s="39"/>
    </row>
    <row r="26" ht="39.95" customHeight="1" spans="1:6">
      <c r="A26" s="40" t="s">
        <v>1724</v>
      </c>
      <c r="B26" s="41"/>
      <c r="C26" s="41"/>
      <c r="D26" s="41"/>
      <c r="E26" s="42"/>
      <c r="F26" s="39"/>
    </row>
    <row r="27" ht="39.95" customHeight="1" spans="1:6">
      <c r="A27" s="40" t="s">
        <v>1725</v>
      </c>
      <c r="B27" s="41"/>
      <c r="C27" s="41"/>
      <c r="D27" s="41"/>
      <c r="E27" s="42"/>
      <c r="F27" s="39"/>
    </row>
    <row r="28" ht="39.95" customHeight="1" spans="1:6">
      <c r="A28" s="36" t="s">
        <v>1726</v>
      </c>
      <c r="B28" s="37"/>
      <c r="C28" s="37"/>
      <c r="D28" s="37"/>
      <c r="E28" s="38"/>
      <c r="F28" s="39"/>
    </row>
    <row r="29" ht="39.95" customHeight="1" spans="1:6">
      <c r="A29" s="36" t="s">
        <v>1727</v>
      </c>
      <c r="B29" s="43"/>
      <c r="C29" s="43">
        <v>9162</v>
      </c>
      <c r="D29" s="43">
        <v>9162</v>
      </c>
      <c r="E29" s="43">
        <v>100</v>
      </c>
      <c r="F29" s="39"/>
    </row>
    <row r="30" ht="39.95" customHeight="1" spans="1:6">
      <c r="A30" s="34" t="s">
        <v>1728</v>
      </c>
      <c r="B30" s="43"/>
      <c r="C30" s="43">
        <v>9162</v>
      </c>
      <c r="D30" s="43">
        <v>9162</v>
      </c>
      <c r="E30" s="43">
        <v>100</v>
      </c>
      <c r="F30" s="39"/>
    </row>
    <row r="31" ht="30.2" customHeight="1"/>
  </sheetData>
  <mergeCells count="2">
    <mergeCell ref="A1:F1"/>
    <mergeCell ref="E2:F2"/>
  </mergeCells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C11" sqref="C11"/>
    </sheetView>
  </sheetViews>
  <sheetFormatPr defaultColWidth="48.375" defaultRowHeight="13.5" outlineLevelCol="5"/>
  <cols>
    <col min="1" max="1" width="35.25" style="2" customWidth="1"/>
    <col min="2" max="3" width="11.625" style="2" customWidth="1"/>
    <col min="4" max="4" width="11.375" style="2" customWidth="1"/>
    <col min="5" max="5" width="9.625" style="2" customWidth="1"/>
    <col min="6" max="6" width="8" style="2" customWidth="1"/>
    <col min="7" max="16384" width="48.375" style="2"/>
  </cols>
  <sheetData>
    <row r="1" ht="52.9" customHeight="1" spans="1:5">
      <c r="A1" s="3" t="s">
        <v>1754</v>
      </c>
      <c r="B1" s="3"/>
      <c r="C1" s="3"/>
      <c r="D1" s="3"/>
      <c r="E1" s="3"/>
    </row>
    <row r="2" ht="31.15" customHeight="1" spans="1:5">
      <c r="A2" s="11"/>
      <c r="B2" s="12"/>
      <c r="C2" s="12"/>
      <c r="E2" s="12" t="s">
        <v>1348</v>
      </c>
    </row>
    <row r="3" ht="31.15" customHeight="1" spans="1:6">
      <c r="A3" s="13" t="s">
        <v>1349</v>
      </c>
      <c r="B3" s="14" t="s">
        <v>1755</v>
      </c>
      <c r="C3" s="15"/>
      <c r="D3" s="15"/>
      <c r="E3" s="16"/>
      <c r="F3" s="17" t="s">
        <v>1756</v>
      </c>
    </row>
    <row r="4" ht="43.5" customHeight="1" spans="1:6">
      <c r="A4" s="13"/>
      <c r="B4" s="18" t="s">
        <v>98</v>
      </c>
      <c r="C4" s="18" t="s">
        <v>1351</v>
      </c>
      <c r="D4" s="19" t="s">
        <v>1636</v>
      </c>
      <c r="E4" s="20" t="s">
        <v>1352</v>
      </c>
      <c r="F4" s="21"/>
    </row>
    <row r="5" ht="43.5" customHeight="1" spans="1:6">
      <c r="A5" s="22" t="s">
        <v>1353</v>
      </c>
      <c r="B5" s="23">
        <v>30.28</v>
      </c>
      <c r="C5" s="23">
        <v>21.94</v>
      </c>
      <c r="D5" s="19">
        <v>7.87</v>
      </c>
      <c r="E5" s="19">
        <v>0.47</v>
      </c>
      <c r="F5" s="24">
        <v>4.18</v>
      </c>
    </row>
    <row r="6" ht="43.5" customHeight="1" spans="1:6">
      <c r="A6" s="22" t="s">
        <v>1354</v>
      </c>
      <c r="B6" s="23">
        <v>5.38</v>
      </c>
      <c r="C6" s="23">
        <v>3.06</v>
      </c>
      <c r="D6" s="19">
        <v>2.32</v>
      </c>
      <c r="E6" s="19"/>
      <c r="F6" s="24"/>
    </row>
    <row r="7" ht="43.5" customHeight="1" spans="1:6">
      <c r="A7" s="22" t="s">
        <v>1355</v>
      </c>
      <c r="B7" s="23"/>
      <c r="C7" s="23"/>
      <c r="D7" s="19"/>
      <c r="E7" s="19"/>
      <c r="F7" s="24"/>
    </row>
    <row r="8" ht="43.5" customHeight="1" spans="1:6">
      <c r="A8" s="22" t="s">
        <v>1356</v>
      </c>
      <c r="B8" s="23">
        <v>2.94</v>
      </c>
      <c r="C8" s="23">
        <v>2.59</v>
      </c>
      <c r="D8" s="19">
        <v>0.17</v>
      </c>
      <c r="E8" s="19">
        <v>0.18</v>
      </c>
      <c r="F8" s="24">
        <v>0.64</v>
      </c>
    </row>
    <row r="9" ht="43.5" customHeight="1" spans="1:6">
      <c r="A9" s="22" t="s">
        <v>1357</v>
      </c>
      <c r="B9" s="25">
        <v>32.72</v>
      </c>
      <c r="C9" s="25">
        <v>22.41</v>
      </c>
      <c r="D9" s="19">
        <v>10.02</v>
      </c>
      <c r="E9" s="19">
        <v>0.29</v>
      </c>
      <c r="F9" s="24">
        <v>3.54</v>
      </c>
    </row>
    <row r="10" ht="14.25" spans="1:3">
      <c r="A10" s="26" t="s">
        <v>1358</v>
      </c>
      <c r="B10" s="27"/>
      <c r="C10" s="27"/>
    </row>
    <row r="11" ht="14.25" spans="1:3">
      <c r="A11" s="28"/>
      <c r="B11" s="27"/>
      <c r="C11" s="27"/>
    </row>
    <row r="12" ht="14.25" spans="1:3">
      <c r="A12" s="29"/>
      <c r="B12" s="27"/>
      <c r="C12" s="27"/>
    </row>
    <row r="13" spans="1:3">
      <c r="A13" s="1"/>
      <c r="B13" s="1"/>
      <c r="C13" s="1"/>
    </row>
    <row r="14" spans="1:3">
      <c r="A14" s="1"/>
      <c r="B14" s="1"/>
      <c r="C14" s="1"/>
    </row>
  </sheetData>
  <mergeCells count="4">
    <mergeCell ref="A1:E1"/>
    <mergeCell ref="B3:E3"/>
    <mergeCell ref="A3:A4"/>
    <mergeCell ref="F3:F4"/>
  </mergeCells>
  <pageMargins left="0.7" right="0.7" top="0.75" bottom="0.75" header="0.3" footer="0.3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B25" sqref="B25"/>
    </sheetView>
  </sheetViews>
  <sheetFormatPr defaultColWidth="47.625" defaultRowHeight="13.5" outlineLevelRow="4" outlineLevelCol="2"/>
  <cols>
    <col min="1" max="1" width="24" style="1" customWidth="1"/>
    <col min="2" max="2" width="20" style="1" customWidth="1"/>
    <col min="3" max="3" width="24.125" style="1" customWidth="1"/>
    <col min="4" max="16384" width="47.625" style="2"/>
  </cols>
  <sheetData>
    <row r="1" ht="22.5" spans="1:3">
      <c r="A1" s="3" t="s">
        <v>1757</v>
      </c>
      <c r="B1" s="3"/>
      <c r="C1" s="3"/>
    </row>
    <row r="2" ht="31.9" customHeight="1" spans="1:3">
      <c r="A2" s="4" t="s">
        <v>1360</v>
      </c>
      <c r="B2" s="4"/>
      <c r="C2" s="5" t="s">
        <v>1348</v>
      </c>
    </row>
    <row r="3" ht="29.45" customHeight="1" spans="1:3">
      <c r="A3" s="6" t="s">
        <v>1361</v>
      </c>
      <c r="B3" s="6" t="s">
        <v>1362</v>
      </c>
      <c r="C3" s="6" t="s">
        <v>1363</v>
      </c>
    </row>
    <row r="4" ht="30.6" customHeight="1" spans="1:3">
      <c r="A4" s="7" t="s">
        <v>1364</v>
      </c>
      <c r="B4" s="7">
        <v>35.98</v>
      </c>
      <c r="C4" s="8">
        <v>32.72</v>
      </c>
    </row>
    <row r="5" ht="30.6" customHeight="1" spans="1:3">
      <c r="A5" s="9" t="s">
        <v>1365</v>
      </c>
      <c r="B5" s="9">
        <v>35.98</v>
      </c>
      <c r="C5" s="10">
        <v>32.72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workbookViewId="0">
      <selection activeCell="C25" sqref="C25"/>
    </sheetView>
  </sheetViews>
  <sheetFormatPr defaultColWidth="9" defaultRowHeight="14.25" outlineLevelCol="4"/>
  <cols>
    <col min="1" max="1" width="33" style="298" customWidth="1"/>
    <col min="2" max="2" width="15.625" style="299" customWidth="1"/>
    <col min="3" max="4" width="13.375" style="299" customWidth="1"/>
    <col min="5" max="5" width="16.625" style="300" customWidth="1"/>
    <col min="6" max="16384" width="9" style="300"/>
  </cols>
  <sheetData>
    <row r="1" ht="37.5" customHeight="1" spans="1:5">
      <c r="A1" s="140" t="s">
        <v>96</v>
      </c>
      <c r="B1" s="140"/>
      <c r="C1" s="140"/>
      <c r="D1" s="140"/>
      <c r="E1" s="140"/>
    </row>
    <row r="2" ht="20.25" customHeight="1" spans="1:5">
      <c r="A2" s="301"/>
      <c r="B2" s="302"/>
      <c r="C2" s="302"/>
      <c r="D2" s="303" t="s">
        <v>1</v>
      </c>
      <c r="E2" s="303"/>
    </row>
    <row r="3" ht="28.5" customHeight="1" spans="1:5">
      <c r="A3" s="304" t="s">
        <v>97</v>
      </c>
      <c r="B3" s="305" t="s">
        <v>3</v>
      </c>
      <c r="C3" s="305" t="s">
        <v>4</v>
      </c>
      <c r="D3" s="305" t="s">
        <v>5</v>
      </c>
      <c r="E3" s="306" t="s">
        <v>6</v>
      </c>
    </row>
    <row r="4" ht="19.15" customHeight="1" spans="1:5">
      <c r="A4" s="307" t="s">
        <v>98</v>
      </c>
      <c r="B4" s="220">
        <v>99566</v>
      </c>
      <c r="C4" s="308">
        <v>139799</v>
      </c>
      <c r="D4" s="220">
        <v>139799</v>
      </c>
      <c r="E4" s="308">
        <f>D4/C4</f>
        <v>1</v>
      </c>
    </row>
    <row r="5" ht="19.5" customHeight="1" spans="1:5">
      <c r="A5" s="309" t="s">
        <v>99</v>
      </c>
      <c r="B5" s="220">
        <v>25550</v>
      </c>
      <c r="C5" s="308">
        <v>44445</v>
      </c>
      <c r="D5" s="220">
        <v>44445</v>
      </c>
      <c r="E5" s="308">
        <f t="shared" ref="E5:E68" si="0">D5/C5</f>
        <v>1</v>
      </c>
    </row>
    <row r="6" ht="19.5" customHeight="1" spans="1:5">
      <c r="A6" s="310" t="s">
        <v>100</v>
      </c>
      <c r="B6" s="220">
        <v>17629</v>
      </c>
      <c r="C6" s="220">
        <v>32328</v>
      </c>
      <c r="D6" s="220">
        <v>32328</v>
      </c>
      <c r="E6" s="308">
        <f t="shared" si="0"/>
        <v>1</v>
      </c>
    </row>
    <row r="7" ht="19.5" customHeight="1" spans="1:5">
      <c r="A7" s="310" t="s">
        <v>101</v>
      </c>
      <c r="B7" s="220">
        <v>4256</v>
      </c>
      <c r="C7" s="220">
        <v>4929</v>
      </c>
      <c r="D7" s="220">
        <v>4929</v>
      </c>
      <c r="E7" s="308">
        <f t="shared" si="0"/>
        <v>1</v>
      </c>
    </row>
    <row r="8" ht="19.5" customHeight="1" spans="1:5">
      <c r="A8" s="310" t="s">
        <v>102</v>
      </c>
      <c r="B8" s="220">
        <v>2140</v>
      </c>
      <c r="C8" s="220">
        <v>2707</v>
      </c>
      <c r="D8" s="220">
        <v>2707</v>
      </c>
      <c r="E8" s="308">
        <f t="shared" si="0"/>
        <v>1</v>
      </c>
    </row>
    <row r="9" ht="19.5" customHeight="1" spans="1:5">
      <c r="A9" s="310" t="s">
        <v>103</v>
      </c>
      <c r="B9" s="220">
        <v>1525</v>
      </c>
      <c r="C9" s="220">
        <v>4481</v>
      </c>
      <c r="D9" s="220">
        <v>4481</v>
      </c>
      <c r="E9" s="308">
        <f t="shared" si="0"/>
        <v>1</v>
      </c>
    </row>
    <row r="10" ht="19.5" customHeight="1" spans="1:5">
      <c r="A10" s="309" t="s">
        <v>104</v>
      </c>
      <c r="B10" s="220">
        <v>7737</v>
      </c>
      <c r="C10" s="220">
        <v>12452</v>
      </c>
      <c r="D10" s="220">
        <v>12452</v>
      </c>
      <c r="E10" s="308">
        <f t="shared" si="0"/>
        <v>1</v>
      </c>
    </row>
    <row r="11" ht="19.5" customHeight="1" spans="1:5">
      <c r="A11" s="310" t="s">
        <v>105</v>
      </c>
      <c r="B11" s="220">
        <v>5845</v>
      </c>
      <c r="C11" s="220">
        <v>10225</v>
      </c>
      <c r="D11" s="220">
        <v>10225</v>
      </c>
      <c r="E11" s="308">
        <f t="shared" si="0"/>
        <v>1</v>
      </c>
    </row>
    <row r="12" ht="19.5" customHeight="1" spans="1:5">
      <c r="A12" s="310" t="s">
        <v>106</v>
      </c>
      <c r="B12" s="220">
        <v>27</v>
      </c>
      <c r="C12" s="220">
        <v>34</v>
      </c>
      <c r="D12" s="220">
        <v>34</v>
      </c>
      <c r="E12" s="308">
        <f t="shared" si="0"/>
        <v>1</v>
      </c>
    </row>
    <row r="13" ht="19.5" customHeight="1" spans="1:5">
      <c r="A13" s="310" t="s">
        <v>107</v>
      </c>
      <c r="B13" s="220">
        <v>85</v>
      </c>
      <c r="C13" s="220">
        <v>92</v>
      </c>
      <c r="D13" s="220">
        <v>92</v>
      </c>
      <c r="E13" s="308">
        <f t="shared" si="0"/>
        <v>1</v>
      </c>
    </row>
    <row r="14" ht="19.5" customHeight="1" spans="1:5">
      <c r="A14" s="310" t="s">
        <v>108</v>
      </c>
      <c r="B14" s="220">
        <v>0</v>
      </c>
      <c r="C14" s="308">
        <v>0</v>
      </c>
      <c r="D14" s="220">
        <v>0</v>
      </c>
      <c r="E14" s="308"/>
    </row>
    <row r="15" ht="19.5" customHeight="1" spans="1:5">
      <c r="A15" s="310" t="s">
        <v>109</v>
      </c>
      <c r="B15" s="220">
        <v>15</v>
      </c>
      <c r="C15" s="220">
        <v>38</v>
      </c>
      <c r="D15" s="220">
        <v>38</v>
      </c>
      <c r="E15" s="308">
        <f t="shared" si="0"/>
        <v>1</v>
      </c>
    </row>
    <row r="16" ht="19.5" customHeight="1" spans="1:5">
      <c r="A16" s="310" t="s">
        <v>110</v>
      </c>
      <c r="B16" s="220">
        <v>111</v>
      </c>
      <c r="C16" s="220">
        <v>224</v>
      </c>
      <c r="D16" s="220">
        <v>224</v>
      </c>
      <c r="E16" s="308">
        <f t="shared" si="0"/>
        <v>1</v>
      </c>
    </row>
    <row r="17" ht="19.5" customHeight="1" spans="1:5">
      <c r="A17" s="310" t="s">
        <v>111</v>
      </c>
      <c r="B17" s="220">
        <v>0</v>
      </c>
      <c r="C17" s="220">
        <v>0</v>
      </c>
      <c r="D17" s="220">
        <v>0</v>
      </c>
      <c r="E17" s="308"/>
    </row>
    <row r="18" ht="19.5" customHeight="1" spans="1:5">
      <c r="A18" s="310" t="s">
        <v>112</v>
      </c>
      <c r="B18" s="220">
        <v>1163</v>
      </c>
      <c r="C18" s="220">
        <v>1221</v>
      </c>
      <c r="D18" s="220">
        <v>1221</v>
      </c>
      <c r="E18" s="308">
        <f t="shared" si="0"/>
        <v>1</v>
      </c>
    </row>
    <row r="19" ht="19.5" customHeight="1" spans="1:5">
      <c r="A19" s="310" t="s">
        <v>113</v>
      </c>
      <c r="B19" s="220">
        <v>96</v>
      </c>
      <c r="C19" s="220">
        <v>152</v>
      </c>
      <c r="D19" s="220">
        <v>152</v>
      </c>
      <c r="E19" s="308">
        <f t="shared" si="0"/>
        <v>1</v>
      </c>
    </row>
    <row r="20" ht="19.5" customHeight="1" spans="1:5">
      <c r="A20" s="310" t="s">
        <v>114</v>
      </c>
      <c r="B20" s="220">
        <v>395</v>
      </c>
      <c r="C20" s="220">
        <v>466</v>
      </c>
      <c r="D20" s="220">
        <v>466</v>
      </c>
      <c r="E20" s="308">
        <f t="shared" si="0"/>
        <v>1</v>
      </c>
    </row>
    <row r="21" ht="19.5" customHeight="1" spans="1:5">
      <c r="A21" s="309" t="s">
        <v>115</v>
      </c>
      <c r="B21" s="220">
        <v>0</v>
      </c>
      <c r="C21" s="220">
        <v>3</v>
      </c>
      <c r="D21" s="220">
        <v>3</v>
      </c>
      <c r="E21" s="308">
        <f t="shared" si="0"/>
        <v>1</v>
      </c>
    </row>
    <row r="22" ht="19.5" customHeight="1" spans="1:5">
      <c r="A22" s="310" t="s">
        <v>116</v>
      </c>
      <c r="B22" s="220">
        <v>0</v>
      </c>
      <c r="C22" s="220">
        <v>0</v>
      </c>
      <c r="D22" s="220">
        <v>0</v>
      </c>
      <c r="E22" s="308"/>
    </row>
    <row r="23" ht="19.5" customHeight="1" spans="1:5">
      <c r="A23" s="310" t="s">
        <v>117</v>
      </c>
      <c r="B23" s="220">
        <v>0</v>
      </c>
      <c r="C23" s="220">
        <v>0</v>
      </c>
      <c r="D23" s="220">
        <v>0</v>
      </c>
      <c r="E23" s="308"/>
    </row>
    <row r="24" ht="19.5" customHeight="1" spans="1:5">
      <c r="A24" s="310" t="s">
        <v>118</v>
      </c>
      <c r="B24" s="220">
        <v>0</v>
      </c>
      <c r="C24" s="220">
        <v>0</v>
      </c>
      <c r="D24" s="220">
        <v>0</v>
      </c>
      <c r="E24" s="308"/>
    </row>
    <row r="25" ht="19.5" customHeight="1" spans="1:5">
      <c r="A25" s="310" t="s">
        <v>119</v>
      </c>
      <c r="B25" s="220">
        <v>0</v>
      </c>
      <c r="C25" s="220">
        <v>0</v>
      </c>
      <c r="D25" s="220">
        <v>0</v>
      </c>
      <c r="E25" s="308"/>
    </row>
    <row r="26" ht="19.5" customHeight="1" spans="1:5">
      <c r="A26" s="310" t="s">
        <v>120</v>
      </c>
      <c r="B26" s="220">
        <v>0</v>
      </c>
      <c r="C26" s="220">
        <v>3</v>
      </c>
      <c r="D26" s="220">
        <v>3</v>
      </c>
      <c r="E26" s="308">
        <f t="shared" si="0"/>
        <v>1</v>
      </c>
    </row>
    <row r="27" ht="19.5" customHeight="1" spans="1:5">
      <c r="A27" s="310" t="s">
        <v>121</v>
      </c>
      <c r="B27" s="220">
        <v>0</v>
      </c>
      <c r="C27" s="220">
        <v>0</v>
      </c>
      <c r="D27" s="220">
        <v>0</v>
      </c>
      <c r="E27" s="308"/>
    </row>
    <row r="28" ht="19.5" customHeight="1" spans="1:5">
      <c r="A28" s="310" t="s">
        <v>122</v>
      </c>
      <c r="B28" s="220">
        <v>0</v>
      </c>
      <c r="C28" s="220">
        <v>0</v>
      </c>
      <c r="D28" s="220">
        <v>0</v>
      </c>
      <c r="E28" s="308"/>
    </row>
    <row r="29" ht="20.25" customHeight="1" spans="1:5">
      <c r="A29" s="309" t="s">
        <v>123</v>
      </c>
      <c r="B29" s="220">
        <v>0</v>
      </c>
      <c r="C29" s="220">
        <v>0</v>
      </c>
      <c r="D29" s="220">
        <v>0</v>
      </c>
      <c r="E29" s="308"/>
    </row>
    <row r="30" ht="19.5" customHeight="1" spans="1:5">
      <c r="A30" s="310" t="s">
        <v>116</v>
      </c>
      <c r="B30" s="220">
        <v>0</v>
      </c>
      <c r="C30" s="220">
        <v>0</v>
      </c>
      <c r="D30" s="220">
        <v>0</v>
      </c>
      <c r="E30" s="308"/>
    </row>
    <row r="31" ht="19.5" customHeight="1" spans="1:5">
      <c r="A31" s="310" t="s">
        <v>117</v>
      </c>
      <c r="B31" s="220">
        <v>0</v>
      </c>
      <c r="C31" s="220">
        <v>0</v>
      </c>
      <c r="D31" s="220">
        <v>0</v>
      </c>
      <c r="E31" s="308"/>
    </row>
    <row r="32" ht="19.5" customHeight="1" spans="1:5">
      <c r="A32" s="310" t="s">
        <v>118</v>
      </c>
      <c r="B32" s="220">
        <v>0</v>
      </c>
      <c r="C32" s="220">
        <v>0</v>
      </c>
      <c r="D32" s="220">
        <v>0</v>
      </c>
      <c r="E32" s="308"/>
    </row>
    <row r="33" ht="19.5" customHeight="1" spans="1:5">
      <c r="A33" s="310" t="s">
        <v>120</v>
      </c>
      <c r="B33" s="220">
        <v>0</v>
      </c>
      <c r="C33" s="220">
        <v>0</v>
      </c>
      <c r="D33" s="220">
        <v>0</v>
      </c>
      <c r="E33" s="308"/>
    </row>
    <row r="34" ht="19.5" customHeight="1" spans="1:5">
      <c r="A34" s="310" t="s">
        <v>121</v>
      </c>
      <c r="B34" s="220">
        <v>0</v>
      </c>
      <c r="C34" s="220">
        <v>0</v>
      </c>
      <c r="D34" s="220">
        <v>0</v>
      </c>
      <c r="E34" s="308"/>
    </row>
    <row r="35" ht="19.5" customHeight="1" spans="1:5">
      <c r="A35" s="310" t="s">
        <v>122</v>
      </c>
      <c r="B35" s="220">
        <v>0</v>
      </c>
      <c r="C35" s="220">
        <v>0</v>
      </c>
      <c r="D35" s="220">
        <v>0</v>
      </c>
      <c r="E35" s="308"/>
    </row>
    <row r="36" ht="19.5" customHeight="1" spans="1:5">
      <c r="A36" s="309" t="s">
        <v>124</v>
      </c>
      <c r="B36" s="220">
        <v>62836</v>
      </c>
      <c r="C36" s="220">
        <v>76382</v>
      </c>
      <c r="D36" s="220">
        <v>76382</v>
      </c>
      <c r="E36" s="308">
        <f t="shared" si="0"/>
        <v>1</v>
      </c>
    </row>
    <row r="37" ht="19.5" customHeight="1" spans="1:5">
      <c r="A37" s="310" t="s">
        <v>125</v>
      </c>
      <c r="B37" s="220">
        <v>58017</v>
      </c>
      <c r="C37" s="220">
        <v>69094</v>
      </c>
      <c r="D37" s="220">
        <v>69094</v>
      </c>
      <c r="E37" s="308">
        <f t="shared" si="0"/>
        <v>1</v>
      </c>
    </row>
    <row r="38" ht="19.5" customHeight="1" spans="1:5">
      <c r="A38" s="310" t="s">
        <v>126</v>
      </c>
      <c r="B38" s="220">
        <v>4819</v>
      </c>
      <c r="C38" s="220">
        <v>7278</v>
      </c>
      <c r="D38" s="220">
        <v>7278</v>
      </c>
      <c r="E38" s="308">
        <f t="shared" si="0"/>
        <v>1</v>
      </c>
    </row>
    <row r="39" ht="19.5" customHeight="1" spans="1:5">
      <c r="A39" s="310" t="s">
        <v>127</v>
      </c>
      <c r="B39" s="220">
        <v>0</v>
      </c>
      <c r="C39" s="308">
        <v>10</v>
      </c>
      <c r="D39" s="220">
        <v>10</v>
      </c>
      <c r="E39" s="308">
        <f t="shared" si="0"/>
        <v>1</v>
      </c>
    </row>
    <row r="40" ht="19.5" customHeight="1" spans="1:5">
      <c r="A40" s="309" t="s">
        <v>128</v>
      </c>
      <c r="B40" s="220">
        <v>0</v>
      </c>
      <c r="C40" s="220">
        <v>3</v>
      </c>
      <c r="D40" s="220">
        <v>3</v>
      </c>
      <c r="E40" s="308">
        <f t="shared" si="0"/>
        <v>1</v>
      </c>
    </row>
    <row r="41" ht="19.5" customHeight="1" spans="1:5">
      <c r="A41" s="310" t="s">
        <v>129</v>
      </c>
      <c r="B41" s="220">
        <v>0</v>
      </c>
      <c r="C41" s="220">
        <v>3</v>
      </c>
      <c r="D41" s="220">
        <v>3</v>
      </c>
      <c r="E41" s="308">
        <f t="shared" si="0"/>
        <v>1</v>
      </c>
    </row>
    <row r="42" ht="19.5" customHeight="1" spans="1:5">
      <c r="A42" s="310" t="s">
        <v>130</v>
      </c>
      <c r="B42" s="220">
        <v>0</v>
      </c>
      <c r="C42" s="220">
        <v>0</v>
      </c>
      <c r="D42" s="220">
        <v>0</v>
      </c>
      <c r="E42" s="308"/>
    </row>
    <row r="43" ht="19.5" customHeight="1" spans="1:5">
      <c r="A43" s="309" t="s">
        <v>131</v>
      </c>
      <c r="B43" s="220">
        <v>0</v>
      </c>
      <c r="C43" s="220">
        <v>0</v>
      </c>
      <c r="D43" s="220">
        <v>0</v>
      </c>
      <c r="E43" s="308"/>
    </row>
    <row r="44" ht="19.5" customHeight="1" spans="1:5">
      <c r="A44" s="310" t="s">
        <v>132</v>
      </c>
      <c r="B44" s="220">
        <v>0</v>
      </c>
      <c r="C44" s="220">
        <v>0</v>
      </c>
      <c r="D44" s="220">
        <v>0</v>
      </c>
      <c r="E44" s="308"/>
    </row>
    <row r="45" ht="19.5" customHeight="1" spans="1:5">
      <c r="A45" s="310" t="s">
        <v>133</v>
      </c>
      <c r="B45" s="220">
        <v>0</v>
      </c>
      <c r="C45" s="220">
        <v>0</v>
      </c>
      <c r="D45" s="220">
        <v>0</v>
      </c>
      <c r="E45" s="308"/>
    </row>
    <row r="46" ht="18" customHeight="1" spans="1:5">
      <c r="A46" s="310" t="s">
        <v>134</v>
      </c>
      <c r="B46" s="220">
        <v>0</v>
      </c>
      <c r="C46" s="220">
        <v>0</v>
      </c>
      <c r="D46" s="220">
        <v>0</v>
      </c>
      <c r="E46" s="308"/>
    </row>
    <row r="47" ht="18" customHeight="1" spans="1:5">
      <c r="A47" s="309" t="s">
        <v>135</v>
      </c>
      <c r="B47" s="220">
        <v>0</v>
      </c>
      <c r="C47" s="220">
        <v>0</v>
      </c>
      <c r="D47" s="220">
        <v>0</v>
      </c>
      <c r="E47" s="308"/>
    </row>
    <row r="48" ht="18" customHeight="1" spans="1:5">
      <c r="A48" s="310" t="s">
        <v>136</v>
      </c>
      <c r="B48" s="220">
        <v>0</v>
      </c>
      <c r="C48" s="308">
        <v>0</v>
      </c>
      <c r="D48" s="220">
        <v>0</v>
      </c>
      <c r="E48" s="308"/>
    </row>
    <row r="49" ht="18" customHeight="1" spans="1:5">
      <c r="A49" s="310" t="s">
        <v>137</v>
      </c>
      <c r="B49" s="220">
        <v>0</v>
      </c>
      <c r="C49" s="308">
        <v>0</v>
      </c>
      <c r="D49" s="220">
        <v>0</v>
      </c>
      <c r="E49" s="308"/>
    </row>
    <row r="50" ht="18" customHeight="1" spans="1:5">
      <c r="A50" s="309" t="s">
        <v>138</v>
      </c>
      <c r="B50" s="220">
        <v>3443</v>
      </c>
      <c r="C50" s="308">
        <v>6514</v>
      </c>
      <c r="D50" s="220">
        <v>6514</v>
      </c>
      <c r="E50" s="308">
        <f t="shared" si="0"/>
        <v>1</v>
      </c>
    </row>
    <row r="51" ht="18" customHeight="1" spans="1:5">
      <c r="A51" s="310" t="s">
        <v>139</v>
      </c>
      <c r="B51" s="220">
        <v>3340</v>
      </c>
      <c r="C51" s="308">
        <v>6001</v>
      </c>
      <c r="D51" s="220">
        <v>6001</v>
      </c>
      <c r="E51" s="308">
        <f t="shared" si="0"/>
        <v>1</v>
      </c>
    </row>
    <row r="52" ht="18" customHeight="1" spans="1:5">
      <c r="A52" s="310" t="s">
        <v>140</v>
      </c>
      <c r="B52" s="220">
        <v>0</v>
      </c>
      <c r="C52" s="308">
        <v>0</v>
      </c>
      <c r="D52" s="220">
        <v>0</v>
      </c>
      <c r="E52" s="308"/>
    </row>
    <row r="53" ht="18" customHeight="1" spans="1:5">
      <c r="A53" s="310" t="s">
        <v>141</v>
      </c>
      <c r="B53" s="220">
        <v>0</v>
      </c>
      <c r="C53" s="308">
        <v>0</v>
      </c>
      <c r="D53" s="220">
        <v>0</v>
      </c>
      <c r="E53" s="308"/>
    </row>
    <row r="54" ht="18" customHeight="1" spans="1:5">
      <c r="A54" s="310" t="s">
        <v>142</v>
      </c>
      <c r="B54" s="220">
        <v>103</v>
      </c>
      <c r="C54" s="308">
        <v>494</v>
      </c>
      <c r="D54" s="220">
        <v>494</v>
      </c>
      <c r="E54" s="308">
        <f t="shared" si="0"/>
        <v>1</v>
      </c>
    </row>
    <row r="55" ht="18" customHeight="1" spans="1:5">
      <c r="A55" s="310" t="s">
        <v>143</v>
      </c>
      <c r="B55" s="220">
        <v>0</v>
      </c>
      <c r="C55" s="308">
        <v>19</v>
      </c>
      <c r="D55" s="220">
        <v>19</v>
      </c>
      <c r="E55" s="308">
        <f t="shared" si="0"/>
        <v>1</v>
      </c>
    </row>
    <row r="56" ht="18" customHeight="1" spans="1:5">
      <c r="A56" s="309" t="s">
        <v>144</v>
      </c>
      <c r="B56" s="220">
        <v>0</v>
      </c>
      <c r="C56" s="308">
        <v>0</v>
      </c>
      <c r="D56" s="220">
        <v>0</v>
      </c>
      <c r="E56" s="308"/>
    </row>
    <row r="57" ht="18" customHeight="1" spans="1:5">
      <c r="A57" s="310" t="s">
        <v>145</v>
      </c>
      <c r="B57" s="220">
        <v>0</v>
      </c>
      <c r="C57" s="308">
        <v>0</v>
      </c>
      <c r="D57" s="220">
        <v>0</v>
      </c>
      <c r="E57" s="308"/>
    </row>
    <row r="58" ht="18" customHeight="1" spans="1:5">
      <c r="A58" s="310" t="s">
        <v>146</v>
      </c>
      <c r="B58" s="220">
        <v>0</v>
      </c>
      <c r="C58" s="308">
        <v>0</v>
      </c>
      <c r="D58" s="220">
        <v>0</v>
      </c>
      <c r="E58" s="308"/>
    </row>
    <row r="59" ht="18" customHeight="1" spans="1:5">
      <c r="A59" s="309" t="s">
        <v>147</v>
      </c>
      <c r="B59" s="220">
        <v>0</v>
      </c>
      <c r="C59" s="308">
        <v>0</v>
      </c>
      <c r="D59" s="220">
        <v>0</v>
      </c>
      <c r="E59" s="308"/>
    </row>
    <row r="60" ht="18" customHeight="1" spans="1:5">
      <c r="A60" s="310" t="s">
        <v>148</v>
      </c>
      <c r="B60" s="220">
        <v>0</v>
      </c>
      <c r="C60" s="308">
        <v>0</v>
      </c>
      <c r="D60" s="220">
        <v>0</v>
      </c>
      <c r="E60" s="308"/>
    </row>
    <row r="61" ht="18" customHeight="1" spans="1:5">
      <c r="A61" s="310" t="s">
        <v>149</v>
      </c>
      <c r="B61" s="220">
        <v>0</v>
      </c>
      <c r="C61" s="308">
        <v>0</v>
      </c>
      <c r="D61" s="220">
        <v>0</v>
      </c>
      <c r="E61" s="308"/>
    </row>
    <row r="62" ht="18" customHeight="1" spans="1:5">
      <c r="A62" s="310" t="s">
        <v>150</v>
      </c>
      <c r="B62" s="220">
        <v>0</v>
      </c>
      <c r="C62" s="308">
        <v>0</v>
      </c>
      <c r="D62" s="220">
        <v>0</v>
      </c>
      <c r="E62" s="308"/>
    </row>
    <row r="63" ht="18" customHeight="1" spans="1:5">
      <c r="A63" s="310" t="s">
        <v>151</v>
      </c>
      <c r="B63" s="220">
        <v>0</v>
      </c>
      <c r="C63" s="308">
        <v>0</v>
      </c>
      <c r="D63" s="220">
        <v>0</v>
      </c>
      <c r="E63" s="308"/>
    </row>
    <row r="64" ht="18" customHeight="1" spans="1:5">
      <c r="A64" s="309" t="s">
        <v>152</v>
      </c>
      <c r="B64" s="220">
        <v>0</v>
      </c>
      <c r="C64" s="308">
        <v>0</v>
      </c>
      <c r="D64" s="220">
        <v>0</v>
      </c>
      <c r="E64" s="308"/>
    </row>
    <row r="65" ht="18" customHeight="1" spans="1:5">
      <c r="A65" s="310" t="s">
        <v>153</v>
      </c>
      <c r="B65" s="220">
        <v>0</v>
      </c>
      <c r="C65" s="308">
        <v>0</v>
      </c>
      <c r="D65" s="220">
        <v>0</v>
      </c>
      <c r="E65" s="308"/>
    </row>
    <row r="66" ht="18" customHeight="1" spans="1:5">
      <c r="A66" s="310" t="s">
        <v>154</v>
      </c>
      <c r="B66" s="220">
        <v>0</v>
      </c>
      <c r="C66" s="308">
        <v>0</v>
      </c>
      <c r="D66" s="220">
        <v>0</v>
      </c>
      <c r="E66" s="308"/>
    </row>
    <row r="67" ht="18" customHeight="1" spans="1:5">
      <c r="A67" s="310" t="s">
        <v>155</v>
      </c>
      <c r="B67" s="220">
        <v>0</v>
      </c>
      <c r="C67" s="308">
        <v>0</v>
      </c>
      <c r="D67" s="220">
        <v>0</v>
      </c>
      <c r="E67" s="308"/>
    </row>
    <row r="68" ht="18" customHeight="1" spans="1:5">
      <c r="A68" s="310" t="s">
        <v>156</v>
      </c>
      <c r="B68" s="220">
        <v>0</v>
      </c>
      <c r="C68" s="308">
        <v>0</v>
      </c>
      <c r="D68" s="220">
        <v>0</v>
      </c>
      <c r="E68" s="308"/>
    </row>
    <row r="70" spans="1:1">
      <c r="A70" s="311"/>
    </row>
    <row r="71" ht="13.5" spans="1:1">
      <c r="A71" s="312"/>
    </row>
    <row r="72" spans="1:1">
      <c r="A72" s="311"/>
    </row>
  </sheetData>
  <mergeCells count="1">
    <mergeCell ref="A1:E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A16" sqref="A16"/>
    </sheetView>
  </sheetViews>
  <sheetFormatPr defaultColWidth="9" defaultRowHeight="13.5" outlineLevelCol="1"/>
  <cols>
    <col min="1" max="1" width="51.5" customWidth="1"/>
    <col min="2" max="2" width="29.25" customWidth="1"/>
  </cols>
  <sheetData>
    <row r="1" ht="25.5" spans="1:2">
      <c r="A1" s="140" t="s">
        <v>157</v>
      </c>
      <c r="B1" s="140"/>
    </row>
    <row r="2" ht="27" customHeight="1" spans="1:2">
      <c r="A2" s="141"/>
      <c r="B2" s="142" t="s">
        <v>1</v>
      </c>
    </row>
    <row r="3" ht="28.5" customHeight="1" spans="1:2">
      <c r="A3" s="143" t="s">
        <v>2</v>
      </c>
      <c r="B3" s="144" t="s">
        <v>5</v>
      </c>
    </row>
    <row r="4" ht="26.25" customHeight="1" spans="1:2">
      <c r="A4" s="143" t="s">
        <v>98</v>
      </c>
      <c r="B4" s="43">
        <f>SUM(B5:B23)</f>
        <v>15363</v>
      </c>
    </row>
    <row r="5" ht="26.25" customHeight="1" spans="1:2">
      <c r="A5" s="243" t="s">
        <v>39</v>
      </c>
      <c r="B5" s="66">
        <v>151</v>
      </c>
    </row>
    <row r="6" ht="26.25" customHeight="1" spans="1:2">
      <c r="A6" s="243" t="s">
        <v>158</v>
      </c>
      <c r="B6" s="66">
        <v>50</v>
      </c>
    </row>
    <row r="7" ht="26.25" customHeight="1" spans="1:2">
      <c r="A7" s="243" t="s">
        <v>159</v>
      </c>
      <c r="B7" s="66">
        <v>135</v>
      </c>
    </row>
    <row r="8" ht="26.25" customHeight="1" spans="1:2">
      <c r="A8" s="243" t="s">
        <v>160</v>
      </c>
      <c r="B8" s="66">
        <v>60</v>
      </c>
    </row>
    <row r="9" ht="26.25" customHeight="1" spans="1:2">
      <c r="A9" s="243" t="s">
        <v>161</v>
      </c>
      <c r="B9" s="66">
        <v>202</v>
      </c>
    </row>
    <row r="10" ht="26.25" customHeight="1" spans="1:2">
      <c r="A10" s="243" t="s">
        <v>162</v>
      </c>
      <c r="B10" s="66"/>
    </row>
    <row r="11" ht="26.25" customHeight="1" spans="1:2">
      <c r="A11" s="243" t="s">
        <v>163</v>
      </c>
      <c r="B11" s="66"/>
    </row>
    <row r="12" ht="26.25" customHeight="1" spans="1:2">
      <c r="A12" s="243" t="s">
        <v>164</v>
      </c>
      <c r="B12" s="66">
        <v>420</v>
      </c>
    </row>
    <row r="13" ht="26.25" customHeight="1" spans="1:2">
      <c r="A13" s="243" t="s">
        <v>165</v>
      </c>
      <c r="B13" s="66">
        <v>2071</v>
      </c>
    </row>
    <row r="14" ht="26.25" customHeight="1" spans="1:2">
      <c r="A14" s="243" t="s">
        <v>166</v>
      </c>
      <c r="B14" s="66">
        <v>8742</v>
      </c>
    </row>
    <row r="15" ht="26.25" customHeight="1" spans="1:2">
      <c r="A15" s="243" t="s">
        <v>167</v>
      </c>
      <c r="B15" s="66">
        <v>35</v>
      </c>
    </row>
    <row r="16" ht="26.25" customHeight="1" spans="1:2">
      <c r="A16" s="243" t="s">
        <v>168</v>
      </c>
      <c r="B16" s="66"/>
    </row>
    <row r="17" ht="26.25" customHeight="1" spans="1:2">
      <c r="A17" s="243" t="s">
        <v>169</v>
      </c>
      <c r="B17" s="66">
        <v>159</v>
      </c>
    </row>
    <row r="18" ht="26.25" customHeight="1" spans="1:2">
      <c r="A18" s="243" t="s">
        <v>170</v>
      </c>
      <c r="B18" s="66">
        <v>767</v>
      </c>
    </row>
    <row r="19" ht="26.25" customHeight="1" spans="1:2">
      <c r="A19" s="243" t="s">
        <v>171</v>
      </c>
      <c r="B19" s="66">
        <v>239</v>
      </c>
    </row>
    <row r="20" ht="26.25" customHeight="1" spans="1:2">
      <c r="A20" s="243" t="s">
        <v>172</v>
      </c>
      <c r="B20" s="66">
        <v>1776</v>
      </c>
    </row>
    <row r="21" ht="26.25" customHeight="1" spans="1:2">
      <c r="A21" s="243" t="s">
        <v>173</v>
      </c>
      <c r="B21" s="66"/>
    </row>
    <row r="22" ht="26.25" customHeight="1" spans="1:2">
      <c r="A22" s="243" t="s">
        <v>174</v>
      </c>
      <c r="B22" s="66">
        <v>41</v>
      </c>
    </row>
    <row r="23" ht="26.25" customHeight="1" spans="1:2">
      <c r="A23" s="243" t="s">
        <v>175</v>
      </c>
      <c r="B23" s="66">
        <v>515</v>
      </c>
    </row>
  </sheetData>
  <mergeCells count="1">
    <mergeCell ref="A1:B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opLeftCell="B1" workbookViewId="0">
      <selection activeCell="F2" sqref="F2"/>
    </sheetView>
  </sheetViews>
  <sheetFormatPr defaultColWidth="9" defaultRowHeight="19.5" customHeight="1" outlineLevelCol="5"/>
  <cols>
    <col min="1" max="1" width="45.375" customWidth="1"/>
    <col min="2" max="2" width="16.375" customWidth="1"/>
    <col min="3" max="3" width="17.25" customWidth="1"/>
    <col min="4" max="4" width="14.875" customWidth="1"/>
    <col min="5" max="5" width="20.75" customWidth="1"/>
    <col min="6" max="6" width="14.125" style="284" customWidth="1"/>
  </cols>
  <sheetData>
    <row r="1" ht="49.5" customHeight="1" spans="1:6">
      <c r="A1" s="285" t="s">
        <v>176</v>
      </c>
      <c r="B1" s="285"/>
      <c r="C1" s="285"/>
      <c r="D1" s="285"/>
      <c r="E1" s="285"/>
      <c r="F1" s="285"/>
    </row>
    <row r="2" ht="26.25" customHeight="1" spans="1:6">
      <c r="A2" s="286"/>
      <c r="B2" s="286"/>
      <c r="C2" s="286"/>
      <c r="D2" s="287"/>
      <c r="F2" s="288" t="s">
        <v>1</v>
      </c>
    </row>
    <row r="3" ht="25.5" customHeight="1" spans="1:6">
      <c r="A3" s="55" t="s">
        <v>2</v>
      </c>
      <c r="B3" s="55" t="s">
        <v>3</v>
      </c>
      <c r="C3" s="55" t="s">
        <v>4</v>
      </c>
      <c r="D3" s="55" t="s">
        <v>5</v>
      </c>
      <c r="E3" s="56" t="s">
        <v>6</v>
      </c>
      <c r="F3" s="289" t="s">
        <v>7</v>
      </c>
    </row>
    <row r="4" ht="25.5" customHeight="1" spans="1:6">
      <c r="A4" s="290" t="s">
        <v>8</v>
      </c>
      <c r="B4" s="291">
        <f>SUM(B5:B21)</f>
        <v>118051</v>
      </c>
      <c r="C4" s="291">
        <f>SUM(C5:C20)</f>
        <v>0</v>
      </c>
      <c r="D4" s="291">
        <f>SUM(D5:D21)</f>
        <v>134078</v>
      </c>
      <c r="E4" s="292">
        <f>D4/B4*100</f>
        <v>113.57633565154</v>
      </c>
      <c r="F4" s="293">
        <v>1.11</v>
      </c>
    </row>
    <row r="5" ht="25.5" customHeight="1" spans="1:6">
      <c r="A5" s="145" t="s">
        <v>9</v>
      </c>
      <c r="B5" s="66">
        <v>53097</v>
      </c>
      <c r="C5" s="145"/>
      <c r="D5" s="66">
        <v>51728</v>
      </c>
      <c r="E5" s="293">
        <f>D5/B5*100</f>
        <v>97.4216999077161</v>
      </c>
      <c r="F5" s="293">
        <v>0.948511075253044</v>
      </c>
    </row>
    <row r="6" ht="25.5" customHeight="1" spans="1:6">
      <c r="A6" s="145" t="s">
        <v>10</v>
      </c>
      <c r="B6" s="66"/>
      <c r="C6" s="145"/>
      <c r="D6" s="66"/>
      <c r="E6" s="293"/>
      <c r="F6" s="293">
        <v>0</v>
      </c>
    </row>
    <row r="7" ht="25.5" customHeight="1" spans="1:6">
      <c r="A7" s="145" t="s">
        <v>11</v>
      </c>
      <c r="B7" s="66">
        <v>8823</v>
      </c>
      <c r="C7" s="145"/>
      <c r="D7" s="66">
        <v>12522</v>
      </c>
      <c r="E7" s="293">
        <f t="shared" ref="E7:E31" si="0">D7/B7*100</f>
        <v>141.924515470928</v>
      </c>
      <c r="F7" s="293">
        <v>1.40381165919283</v>
      </c>
    </row>
    <row r="8" ht="25.5" customHeight="1" spans="1:6">
      <c r="A8" s="145" t="s">
        <v>12</v>
      </c>
      <c r="B8" s="66"/>
      <c r="C8" s="145"/>
      <c r="D8" s="66"/>
      <c r="E8" s="293"/>
      <c r="F8" s="293"/>
    </row>
    <row r="9" ht="25.5" customHeight="1" spans="1:6">
      <c r="A9" s="145" t="s">
        <v>13</v>
      </c>
      <c r="B9" s="66">
        <v>3775</v>
      </c>
      <c r="C9" s="145"/>
      <c r="D9" s="66">
        <v>4896</v>
      </c>
      <c r="E9" s="293">
        <f t="shared" si="0"/>
        <v>129.695364238411</v>
      </c>
      <c r="F9" s="293">
        <v>0.717888563049853</v>
      </c>
    </row>
    <row r="10" ht="25.5" customHeight="1" spans="1:6">
      <c r="A10" s="145" t="s">
        <v>14</v>
      </c>
      <c r="B10" s="66">
        <v>1402</v>
      </c>
      <c r="C10" s="145"/>
      <c r="D10" s="66">
        <v>1785</v>
      </c>
      <c r="E10" s="293">
        <f t="shared" si="0"/>
        <v>127.318116975749</v>
      </c>
      <c r="F10" s="293">
        <v>1.25439212930429</v>
      </c>
    </row>
    <row r="11" ht="25.5" customHeight="1" spans="1:6">
      <c r="A11" s="145" t="s">
        <v>15</v>
      </c>
      <c r="B11" s="66">
        <v>35916</v>
      </c>
      <c r="C11" s="145"/>
      <c r="D11" s="66">
        <v>41975</v>
      </c>
      <c r="E11" s="293">
        <f t="shared" si="0"/>
        <v>116.869918699187</v>
      </c>
      <c r="F11" s="293">
        <v>1.3508946961895</v>
      </c>
    </row>
    <row r="12" ht="25.5" customHeight="1" spans="1:6">
      <c r="A12" s="145" t="s">
        <v>16</v>
      </c>
      <c r="B12" s="66">
        <v>3085</v>
      </c>
      <c r="C12" s="145"/>
      <c r="D12" s="66">
        <v>3142</v>
      </c>
      <c r="E12" s="293">
        <f t="shared" si="0"/>
        <v>101.847649918963</v>
      </c>
      <c r="F12" s="293">
        <v>0.989606299212598</v>
      </c>
    </row>
    <row r="13" ht="25.5" customHeight="1" spans="1:6">
      <c r="A13" s="145" t="s">
        <v>17</v>
      </c>
      <c r="B13" s="66">
        <v>2046</v>
      </c>
      <c r="C13" s="145"/>
      <c r="D13" s="66">
        <v>2514</v>
      </c>
      <c r="E13" s="293">
        <f t="shared" si="0"/>
        <v>122.873900293255</v>
      </c>
      <c r="F13" s="293">
        <v>1.20807304180682</v>
      </c>
    </row>
    <row r="14" ht="25.5" customHeight="1" spans="1:6">
      <c r="A14" s="145" t="s">
        <v>18</v>
      </c>
      <c r="B14" s="66">
        <v>2144</v>
      </c>
      <c r="C14" s="145"/>
      <c r="D14" s="66">
        <v>1985</v>
      </c>
      <c r="E14" s="293">
        <f t="shared" si="0"/>
        <v>92.5839552238806</v>
      </c>
      <c r="F14" s="293">
        <v>0.893741557856821</v>
      </c>
    </row>
    <row r="15" ht="25.5" customHeight="1" spans="1:6">
      <c r="A15" s="145" t="s">
        <v>19</v>
      </c>
      <c r="B15" s="66">
        <v>2417</v>
      </c>
      <c r="C15" s="145"/>
      <c r="D15" s="66">
        <v>6016</v>
      </c>
      <c r="E15" s="293">
        <f t="shared" si="0"/>
        <v>248.903599503517</v>
      </c>
      <c r="F15" s="293">
        <v>2.0838240387946</v>
      </c>
    </row>
    <row r="16" ht="25.5" customHeight="1" spans="1:6">
      <c r="A16" s="145" t="s">
        <v>20</v>
      </c>
      <c r="B16" s="66">
        <v>1845</v>
      </c>
      <c r="C16" s="145"/>
      <c r="D16" s="66">
        <v>2025</v>
      </c>
      <c r="E16" s="293">
        <f t="shared" si="0"/>
        <v>109.756097560976</v>
      </c>
      <c r="F16" s="293">
        <v>1.05688935281837</v>
      </c>
    </row>
    <row r="17" ht="25.5" customHeight="1" spans="1:6">
      <c r="A17" s="145" t="s">
        <v>21</v>
      </c>
      <c r="B17" s="66"/>
      <c r="C17" s="145"/>
      <c r="D17" s="66">
        <v>58</v>
      </c>
      <c r="E17" s="293"/>
      <c r="F17" s="293">
        <v>0.104129263913824</v>
      </c>
    </row>
    <row r="18" ht="25.5" customHeight="1" spans="1:6">
      <c r="A18" s="145" t="s">
        <v>22</v>
      </c>
      <c r="B18" s="66">
        <v>3046</v>
      </c>
      <c r="C18" s="145"/>
      <c r="D18" s="66">
        <v>4773</v>
      </c>
      <c r="E18" s="293">
        <f t="shared" si="0"/>
        <v>156.697307944846</v>
      </c>
      <c r="F18" s="293">
        <v>1.11129220023283</v>
      </c>
    </row>
    <row r="19" ht="25.5" customHeight="1" spans="1:6">
      <c r="A19" s="145" t="s">
        <v>23</v>
      </c>
      <c r="B19" s="66">
        <v>90</v>
      </c>
      <c r="C19" s="145"/>
      <c r="D19" s="66">
        <v>119</v>
      </c>
      <c r="E19" s="293">
        <f t="shared" si="0"/>
        <v>132.222222222222</v>
      </c>
      <c r="F19" s="293">
        <v>1.41666666666667</v>
      </c>
    </row>
    <row r="20" ht="25.5" customHeight="1" spans="1:6">
      <c r="A20" s="145" t="s">
        <v>24</v>
      </c>
      <c r="B20" s="66">
        <v>365</v>
      </c>
      <c r="C20" s="145"/>
      <c r="D20" s="66">
        <v>536</v>
      </c>
      <c r="E20" s="293"/>
      <c r="F20" s="293">
        <v>1.46849315068493</v>
      </c>
    </row>
    <row r="21" ht="25.5" customHeight="1" spans="1:6">
      <c r="A21" s="145" t="s">
        <v>25</v>
      </c>
      <c r="B21" s="66"/>
      <c r="C21" s="145"/>
      <c r="D21" s="66">
        <v>4</v>
      </c>
      <c r="E21" s="293" t="e">
        <f>D21/B21*100</f>
        <v>#DIV/0!</v>
      </c>
      <c r="F21" s="293"/>
    </row>
    <row r="22" ht="25.5" customHeight="1" spans="1:6">
      <c r="A22" s="290" t="s">
        <v>26</v>
      </c>
      <c r="B22" s="291">
        <f>SUM(B23:B30)</f>
        <v>58467</v>
      </c>
      <c r="C22" s="291">
        <f>SUM(C23:C30)</f>
        <v>0</v>
      </c>
      <c r="D22" s="291">
        <f>SUM(D23:D30)</f>
        <v>60124</v>
      </c>
      <c r="E22" s="292">
        <f t="shared" si="0"/>
        <v>102.834077342775</v>
      </c>
      <c r="F22" s="293">
        <v>0.89</v>
      </c>
    </row>
    <row r="23" ht="25.5" customHeight="1" spans="1:6">
      <c r="A23" s="145" t="s">
        <v>27</v>
      </c>
      <c r="B23" s="66">
        <v>34370</v>
      </c>
      <c r="C23" s="66"/>
      <c r="D23" s="66">
        <v>34721</v>
      </c>
      <c r="E23" s="66">
        <f t="shared" si="0"/>
        <v>101.021239453011</v>
      </c>
      <c r="F23" s="293">
        <v>0.970755165375905</v>
      </c>
    </row>
    <row r="24" ht="25.5" customHeight="1" spans="1:6">
      <c r="A24" s="145" t="s">
        <v>28</v>
      </c>
      <c r="B24" s="66">
        <v>4320</v>
      </c>
      <c r="C24" s="66"/>
      <c r="D24" s="66">
        <v>7674</v>
      </c>
      <c r="E24" s="66">
        <f t="shared" si="0"/>
        <v>177.638888888889</v>
      </c>
      <c r="F24" s="293">
        <v>1.67627785058978</v>
      </c>
    </row>
    <row r="25" ht="25.5" customHeight="1" spans="1:6">
      <c r="A25" s="145" t="s">
        <v>29</v>
      </c>
      <c r="B25" s="66">
        <v>3000</v>
      </c>
      <c r="C25" s="66"/>
      <c r="D25" s="66">
        <v>2973</v>
      </c>
      <c r="E25" s="66">
        <f t="shared" si="0"/>
        <v>99.1</v>
      </c>
      <c r="F25" s="293">
        <v>0.711244019138756</v>
      </c>
    </row>
    <row r="26" ht="25.5" customHeight="1" spans="1:6">
      <c r="A26" s="145" t="s">
        <v>30</v>
      </c>
      <c r="B26" s="66"/>
      <c r="C26" s="66"/>
      <c r="D26" s="66"/>
      <c r="E26" s="66"/>
      <c r="F26" s="293"/>
    </row>
    <row r="27" ht="25.5" customHeight="1" spans="1:6">
      <c r="A27" s="294" t="s">
        <v>31</v>
      </c>
      <c r="B27" s="66">
        <v>13177</v>
      </c>
      <c r="C27" s="66"/>
      <c r="D27" s="66">
        <v>11050</v>
      </c>
      <c r="E27" s="66">
        <f t="shared" si="0"/>
        <v>83.8582378386583</v>
      </c>
      <c r="F27" s="293">
        <v>0.613616170590848</v>
      </c>
    </row>
    <row r="28" s="283" customFormat="1" ht="25.5" customHeight="1" spans="1:6">
      <c r="A28" s="294" t="s">
        <v>32</v>
      </c>
      <c r="B28" s="66"/>
      <c r="C28" s="66"/>
      <c r="D28" s="66"/>
      <c r="E28" s="66"/>
      <c r="F28" s="293"/>
    </row>
    <row r="29" ht="25.5" customHeight="1" spans="1:6">
      <c r="A29" s="295" t="s">
        <v>33</v>
      </c>
      <c r="B29" s="66"/>
      <c r="C29" s="66"/>
      <c r="D29" s="66">
        <v>63</v>
      </c>
      <c r="E29" s="66"/>
      <c r="F29" s="293">
        <v>1.53658536585366</v>
      </c>
    </row>
    <row r="30" ht="25.5" customHeight="1" spans="1:6">
      <c r="A30" s="145" t="s">
        <v>34</v>
      </c>
      <c r="B30" s="66">
        <v>3600</v>
      </c>
      <c r="C30" s="66"/>
      <c r="D30" s="66">
        <v>3643</v>
      </c>
      <c r="E30" s="66">
        <f t="shared" si="0"/>
        <v>101.194444444444</v>
      </c>
      <c r="F30" s="293">
        <v>0.74559967253377</v>
      </c>
    </row>
    <row r="31" ht="25.5" customHeight="1" spans="1:6">
      <c r="A31" s="296" t="s">
        <v>35</v>
      </c>
      <c r="B31" s="297">
        <f>B4+B22</f>
        <v>176518</v>
      </c>
      <c r="C31" s="297">
        <f>C4+C22</f>
        <v>0</v>
      </c>
      <c r="D31" s="297">
        <f>D4+D22</f>
        <v>194202</v>
      </c>
      <c r="E31" s="292">
        <f t="shared" si="0"/>
        <v>110.018241765712</v>
      </c>
      <c r="F31" s="293">
        <v>0.1</v>
      </c>
    </row>
  </sheetData>
  <mergeCells count="1">
    <mergeCell ref="A1:F1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0"/>
  <sheetViews>
    <sheetView workbookViewId="0">
      <selection activeCell="D9" sqref="D9"/>
    </sheetView>
  </sheetViews>
  <sheetFormatPr defaultColWidth="9" defaultRowHeight="19.5" customHeight="1" outlineLevelCol="5"/>
  <cols>
    <col min="1" max="1" width="32.875" style="251" customWidth="1"/>
    <col min="2" max="4" width="14" style="252" customWidth="1"/>
    <col min="5" max="5" width="14" style="253" customWidth="1"/>
    <col min="6" max="6" width="14" style="252" customWidth="1"/>
    <col min="7" max="16384" width="9" style="251"/>
  </cols>
  <sheetData>
    <row r="1" ht="38.25" customHeight="1" spans="1:6">
      <c r="A1" s="254" t="s">
        <v>177</v>
      </c>
      <c r="B1" s="254"/>
      <c r="C1" s="254"/>
      <c r="D1" s="254"/>
      <c r="E1" s="254"/>
      <c r="F1" s="254"/>
    </row>
    <row r="2" ht="21" customHeight="1" spans="1:6">
      <c r="A2" s="254"/>
      <c r="B2" s="255"/>
      <c r="C2" s="255"/>
      <c r="D2" s="255"/>
      <c r="E2" s="256"/>
      <c r="F2" s="255"/>
    </row>
    <row r="3" ht="21" customHeight="1" spans="1:6">
      <c r="A3" s="250"/>
      <c r="B3" s="257"/>
      <c r="C3" s="257"/>
      <c r="D3" s="257"/>
      <c r="E3" s="258"/>
      <c r="F3" s="259" t="s">
        <v>1</v>
      </c>
    </row>
    <row r="4" ht="32.25" customHeight="1" spans="1:6">
      <c r="A4" s="260" t="s">
        <v>2</v>
      </c>
      <c r="B4" s="261" t="s">
        <v>3</v>
      </c>
      <c r="C4" s="261" t="s">
        <v>4</v>
      </c>
      <c r="D4" s="261" t="s">
        <v>5</v>
      </c>
      <c r="E4" s="262" t="s">
        <v>178</v>
      </c>
      <c r="F4" s="263" t="s">
        <v>7</v>
      </c>
    </row>
    <row r="5" ht="16.5" customHeight="1" spans="1:6">
      <c r="A5" s="264" t="s">
        <v>69</v>
      </c>
      <c r="B5" s="265">
        <f>B6+B251+B261+B277+B366+B421+B477+B532+B650+B721+B799+B822+B947+B1011+B1077+B1097+B1126+B1136+B1201+B1219+B1272+B1329+B1335+B1341</f>
        <v>209129</v>
      </c>
      <c r="C5" s="265">
        <v>356277</v>
      </c>
      <c r="D5" s="265">
        <f>D6+D251+D261+D277+D366+D421+D477+D532+D650+D721+D799+D822+D947+D1011+D1077+D1097+D1126+D1136+D1201+D1219+D1272+D1329+D1335+D1341</f>
        <v>341631</v>
      </c>
      <c r="E5" s="266">
        <f>D5/C5*100</f>
        <v>95.8891536641434</v>
      </c>
      <c r="F5" s="267">
        <v>1.01122242190189</v>
      </c>
    </row>
    <row r="6" ht="17.25" customHeight="1" spans="1:6">
      <c r="A6" s="268" t="s">
        <v>39</v>
      </c>
      <c r="B6" s="269">
        <v>28694</v>
      </c>
      <c r="C6" s="269">
        <f>38867-7000</f>
        <v>31867</v>
      </c>
      <c r="D6" s="270">
        <v>31183</v>
      </c>
      <c r="E6" s="266">
        <f>D6/C6*100</f>
        <v>97.8535789374588</v>
      </c>
      <c r="F6" s="271">
        <v>0.855616649098316</v>
      </c>
    </row>
    <row r="7" ht="17.25" customHeight="1" spans="1:6">
      <c r="A7" s="272" t="s">
        <v>179</v>
      </c>
      <c r="B7" s="269">
        <v>625</v>
      </c>
      <c r="C7" s="269"/>
      <c r="D7" s="270">
        <v>664</v>
      </c>
      <c r="E7" s="266"/>
      <c r="F7" s="271">
        <v>0.915277777777778</v>
      </c>
    </row>
    <row r="8" ht="17.25" customHeight="1" spans="1:6">
      <c r="A8" s="273" t="s">
        <v>180</v>
      </c>
      <c r="B8" s="269">
        <v>510</v>
      </c>
      <c r="C8" s="269"/>
      <c r="D8" s="270">
        <v>547</v>
      </c>
      <c r="E8" s="266"/>
      <c r="F8" s="271">
        <v>1.0621359223301</v>
      </c>
    </row>
    <row r="9" ht="17.25" customHeight="1" spans="1:6">
      <c r="A9" s="273" t="s">
        <v>181</v>
      </c>
      <c r="B9" s="269">
        <v>80</v>
      </c>
      <c r="C9" s="269"/>
      <c r="D9" s="270">
        <v>87</v>
      </c>
      <c r="E9" s="266"/>
      <c r="F9" s="271">
        <v>1.77551020408163</v>
      </c>
    </row>
    <row r="10" ht="17.25" customHeight="1" spans="1:6">
      <c r="A10" s="274" t="s">
        <v>182</v>
      </c>
      <c r="B10" s="269">
        <v>0</v>
      </c>
      <c r="C10" s="269"/>
      <c r="D10" s="270">
        <v>0</v>
      </c>
      <c r="E10" s="266"/>
      <c r="F10" s="271"/>
    </row>
    <row r="11" ht="17.25" customHeight="1" spans="1:6">
      <c r="A11" s="274" t="s">
        <v>183</v>
      </c>
      <c r="B11" s="269">
        <v>30</v>
      </c>
      <c r="C11" s="269"/>
      <c r="D11" s="270">
        <v>29</v>
      </c>
      <c r="E11" s="266"/>
      <c r="F11" s="271">
        <v>0.260869565217391</v>
      </c>
    </row>
    <row r="12" ht="17.25" customHeight="1" spans="1:6">
      <c r="A12" s="274" t="s">
        <v>184</v>
      </c>
      <c r="B12" s="269">
        <v>0</v>
      </c>
      <c r="C12" s="269"/>
      <c r="D12" s="270">
        <v>0</v>
      </c>
      <c r="E12" s="266"/>
      <c r="F12" s="271"/>
    </row>
    <row r="13" ht="17.25" customHeight="1" spans="1:6">
      <c r="A13" s="275" t="s">
        <v>185</v>
      </c>
      <c r="B13" s="269">
        <v>0</v>
      </c>
      <c r="C13" s="269"/>
      <c r="D13" s="270">
        <v>0</v>
      </c>
      <c r="E13" s="266"/>
      <c r="F13" s="271">
        <v>0</v>
      </c>
    </row>
    <row r="14" ht="17.25" customHeight="1" spans="1:6">
      <c r="A14" s="275" t="s">
        <v>186</v>
      </c>
      <c r="B14" s="269">
        <v>0</v>
      </c>
      <c r="C14" s="269"/>
      <c r="D14" s="270">
        <v>0</v>
      </c>
      <c r="E14" s="266"/>
      <c r="F14" s="271"/>
    </row>
    <row r="15" ht="17.25" customHeight="1" spans="1:6">
      <c r="A15" s="275" t="s">
        <v>187</v>
      </c>
      <c r="B15" s="269">
        <v>5</v>
      </c>
      <c r="C15" s="269"/>
      <c r="D15" s="270">
        <v>1</v>
      </c>
      <c r="E15" s="266"/>
      <c r="F15" s="271">
        <v>0.0256410256410256</v>
      </c>
    </row>
    <row r="16" ht="17.25" customHeight="1" spans="1:6">
      <c r="A16" s="275" t="s">
        <v>188</v>
      </c>
      <c r="B16" s="269">
        <v>0</v>
      </c>
      <c r="C16" s="269"/>
      <c r="D16" s="270">
        <v>0</v>
      </c>
      <c r="E16" s="266"/>
      <c r="F16" s="271"/>
    </row>
    <row r="17" ht="17.25" customHeight="1" spans="1:6">
      <c r="A17" s="275" t="s">
        <v>189</v>
      </c>
      <c r="B17" s="269">
        <v>0</v>
      </c>
      <c r="C17" s="269"/>
      <c r="D17" s="270">
        <v>0</v>
      </c>
      <c r="E17" s="266"/>
      <c r="F17" s="271"/>
    </row>
    <row r="18" ht="17.25" customHeight="1" spans="1:6">
      <c r="A18" s="275" t="s">
        <v>190</v>
      </c>
      <c r="B18" s="269">
        <v>0</v>
      </c>
      <c r="C18" s="269"/>
      <c r="D18" s="270">
        <v>0</v>
      </c>
      <c r="E18" s="266"/>
      <c r="F18" s="271"/>
    </row>
    <row r="19" ht="17.25" customHeight="1" spans="1:6">
      <c r="A19" s="272" t="s">
        <v>191</v>
      </c>
      <c r="B19" s="269">
        <v>450</v>
      </c>
      <c r="C19" s="269"/>
      <c r="D19" s="270">
        <v>635</v>
      </c>
      <c r="E19" s="266"/>
      <c r="F19" s="271">
        <v>1</v>
      </c>
    </row>
    <row r="20" ht="17.25" customHeight="1" spans="1:6">
      <c r="A20" s="273" t="s">
        <v>180</v>
      </c>
      <c r="B20" s="269">
        <v>372</v>
      </c>
      <c r="C20" s="269"/>
      <c r="D20" s="270">
        <v>475</v>
      </c>
      <c r="E20" s="266"/>
      <c r="F20" s="271">
        <v>1.02370689655172</v>
      </c>
    </row>
    <row r="21" ht="17.25" customHeight="1" spans="1:6">
      <c r="A21" s="273" t="s">
        <v>181</v>
      </c>
      <c r="B21" s="269">
        <v>30</v>
      </c>
      <c r="C21" s="269"/>
      <c r="D21" s="270">
        <v>45</v>
      </c>
      <c r="E21" s="266"/>
      <c r="F21" s="271">
        <v>0.569620253164557</v>
      </c>
    </row>
    <row r="22" ht="17.25" customHeight="1" spans="1:6">
      <c r="A22" s="274" t="s">
        <v>182</v>
      </c>
      <c r="B22" s="269">
        <v>0</v>
      </c>
      <c r="C22" s="269"/>
      <c r="D22" s="270">
        <v>0</v>
      </c>
      <c r="E22" s="266"/>
      <c r="F22" s="271"/>
    </row>
    <row r="23" ht="17.25" customHeight="1" spans="1:6">
      <c r="A23" s="274" t="s">
        <v>192</v>
      </c>
      <c r="B23" s="269">
        <v>28</v>
      </c>
      <c r="C23" s="269"/>
      <c r="D23" s="270">
        <v>28</v>
      </c>
      <c r="E23" s="266"/>
      <c r="F23" s="271">
        <v>0.736842105263158</v>
      </c>
    </row>
    <row r="24" ht="17.25" customHeight="1" spans="1:6">
      <c r="A24" s="274" t="s">
        <v>193</v>
      </c>
      <c r="B24" s="269">
        <v>20</v>
      </c>
      <c r="C24" s="269"/>
      <c r="D24" s="270">
        <v>41</v>
      </c>
      <c r="E24" s="266"/>
      <c r="F24" s="271">
        <v>1.28125</v>
      </c>
    </row>
    <row r="25" ht="17.25" customHeight="1" spans="1:6">
      <c r="A25" s="274" t="s">
        <v>194</v>
      </c>
      <c r="B25" s="269">
        <v>0</v>
      </c>
      <c r="C25" s="269"/>
      <c r="D25" s="270">
        <v>22</v>
      </c>
      <c r="E25" s="266"/>
      <c r="F25" s="271">
        <v>1</v>
      </c>
    </row>
    <row r="26" ht="17.25" customHeight="1" spans="1:6">
      <c r="A26" s="274" t="s">
        <v>189</v>
      </c>
      <c r="B26" s="269">
        <v>0</v>
      </c>
      <c r="C26" s="269"/>
      <c r="D26" s="270">
        <v>0</v>
      </c>
      <c r="E26" s="266"/>
      <c r="F26" s="271"/>
    </row>
    <row r="27" ht="17.25" customHeight="1" spans="1:6">
      <c r="A27" s="274" t="s">
        <v>195</v>
      </c>
      <c r="B27" s="269">
        <v>0</v>
      </c>
      <c r="C27" s="269"/>
      <c r="D27" s="270">
        <v>24</v>
      </c>
      <c r="E27" s="266"/>
      <c r="F27" s="271"/>
    </row>
    <row r="28" ht="17.25" customHeight="1" spans="1:6">
      <c r="A28" s="272" t="s">
        <v>196</v>
      </c>
      <c r="B28" s="269">
        <v>8041</v>
      </c>
      <c r="C28" s="269"/>
      <c r="D28" s="270">
        <v>6807</v>
      </c>
      <c r="E28" s="266"/>
      <c r="F28" s="271">
        <v>0.514125068568294</v>
      </c>
    </row>
    <row r="29" ht="17.25" customHeight="1" spans="1:6">
      <c r="A29" s="273" t="s">
        <v>180</v>
      </c>
      <c r="B29" s="269">
        <v>4386</v>
      </c>
      <c r="C29" s="269"/>
      <c r="D29" s="270">
        <v>4150</v>
      </c>
      <c r="E29" s="266"/>
      <c r="F29" s="271">
        <v>0.27135231316726</v>
      </c>
    </row>
    <row r="30" ht="17.25" customHeight="1" spans="1:6">
      <c r="A30" s="273" t="s">
        <v>181</v>
      </c>
      <c r="B30" s="269">
        <v>512</v>
      </c>
      <c r="C30" s="269"/>
      <c r="D30" s="270">
        <v>745</v>
      </c>
      <c r="E30" s="266"/>
      <c r="F30" s="271">
        <v>0.355149670218163</v>
      </c>
    </row>
    <row r="31" ht="17.25" customHeight="1" spans="1:6">
      <c r="A31" s="274" t="s">
        <v>182</v>
      </c>
      <c r="B31" s="269">
        <v>0</v>
      </c>
      <c r="C31" s="269"/>
      <c r="D31" s="270">
        <v>0</v>
      </c>
      <c r="E31" s="266"/>
      <c r="F31" s="271"/>
    </row>
    <row r="32" ht="17.25" customHeight="1" spans="1:6">
      <c r="A32" s="274" t="s">
        <v>197</v>
      </c>
      <c r="B32" s="269">
        <v>0</v>
      </c>
      <c r="C32" s="269"/>
      <c r="D32" s="270">
        <v>0</v>
      </c>
      <c r="E32" s="266"/>
      <c r="F32" s="271"/>
    </row>
    <row r="33" ht="17.25" customHeight="1" spans="1:6">
      <c r="A33" s="274" t="s">
        <v>198</v>
      </c>
      <c r="B33" s="269">
        <v>0</v>
      </c>
      <c r="C33" s="269"/>
      <c r="D33" s="270">
        <v>0</v>
      </c>
      <c r="E33" s="266"/>
      <c r="F33" s="271"/>
    </row>
    <row r="34" ht="17.25" customHeight="1" spans="1:6">
      <c r="A34" s="273" t="s">
        <v>199</v>
      </c>
      <c r="B34" s="269">
        <v>0</v>
      </c>
      <c r="C34" s="269"/>
      <c r="D34" s="270">
        <v>0</v>
      </c>
      <c r="E34" s="266"/>
      <c r="F34" s="271"/>
    </row>
    <row r="35" ht="17.25" customHeight="1" spans="1:6">
      <c r="A35" s="273" t="s">
        <v>200</v>
      </c>
      <c r="B35" s="269">
        <v>90</v>
      </c>
      <c r="C35" s="269"/>
      <c r="D35" s="270">
        <v>120</v>
      </c>
      <c r="E35" s="266"/>
      <c r="F35" s="271">
        <v>0.967741935483871</v>
      </c>
    </row>
    <row r="36" ht="17.25" customHeight="1" spans="1:6">
      <c r="A36" s="274" t="s">
        <v>201</v>
      </c>
      <c r="B36" s="269">
        <v>0</v>
      </c>
      <c r="C36" s="269"/>
      <c r="D36" s="270">
        <v>0</v>
      </c>
      <c r="E36" s="266"/>
      <c r="F36" s="271"/>
    </row>
    <row r="37" ht="17.25" customHeight="1" spans="1:6">
      <c r="A37" s="274" t="s">
        <v>189</v>
      </c>
      <c r="B37" s="269">
        <v>1428</v>
      </c>
      <c r="C37" s="269"/>
      <c r="D37" s="270">
        <v>1292</v>
      </c>
      <c r="E37" s="266"/>
      <c r="F37" s="271">
        <v>1.28813559322034</v>
      </c>
    </row>
    <row r="38" ht="17.25" customHeight="1" spans="1:6">
      <c r="A38" s="274" t="s">
        <v>202</v>
      </c>
      <c r="B38" s="269">
        <v>1625</v>
      </c>
      <c r="C38" s="269"/>
      <c r="D38" s="270">
        <v>500</v>
      </c>
      <c r="E38" s="266"/>
      <c r="F38" s="271">
        <v>2.03252032520325</v>
      </c>
    </row>
    <row r="39" ht="17.25" customHeight="1" spans="1:6">
      <c r="A39" s="272" t="s">
        <v>203</v>
      </c>
      <c r="B39" s="269">
        <v>1264</v>
      </c>
      <c r="C39" s="269"/>
      <c r="D39" s="270">
        <v>1836</v>
      </c>
      <c r="E39" s="266"/>
      <c r="F39" s="271">
        <v>1.99348534201954</v>
      </c>
    </row>
    <row r="40" ht="17.25" customHeight="1" spans="1:6">
      <c r="A40" s="273" t="s">
        <v>180</v>
      </c>
      <c r="B40" s="269">
        <v>635</v>
      </c>
      <c r="C40" s="269"/>
      <c r="D40" s="270">
        <v>619</v>
      </c>
      <c r="E40" s="266"/>
      <c r="F40" s="271">
        <v>1.17680608365019</v>
      </c>
    </row>
    <row r="41" ht="17.25" customHeight="1" spans="1:6">
      <c r="A41" s="273" t="s">
        <v>181</v>
      </c>
      <c r="B41" s="269">
        <v>100</v>
      </c>
      <c r="C41" s="269"/>
      <c r="D41" s="270">
        <v>214</v>
      </c>
      <c r="E41" s="266"/>
      <c r="F41" s="271">
        <v>1.96330275229358</v>
      </c>
    </row>
    <row r="42" ht="17.25" customHeight="1" spans="1:6">
      <c r="A42" s="274" t="s">
        <v>182</v>
      </c>
      <c r="B42" s="269">
        <v>0</v>
      </c>
      <c r="C42" s="269"/>
      <c r="D42" s="270">
        <v>0</v>
      </c>
      <c r="E42" s="266"/>
      <c r="F42" s="271"/>
    </row>
    <row r="43" ht="17.25" customHeight="1" spans="1:6">
      <c r="A43" s="274" t="s">
        <v>204</v>
      </c>
      <c r="B43" s="269">
        <v>0</v>
      </c>
      <c r="C43" s="269"/>
      <c r="D43" s="270">
        <v>8</v>
      </c>
      <c r="E43" s="266"/>
      <c r="F43" s="271"/>
    </row>
    <row r="44" ht="17.25" customHeight="1" spans="1:6">
      <c r="A44" s="274" t="s">
        <v>205</v>
      </c>
      <c r="B44" s="269">
        <v>0</v>
      </c>
      <c r="C44" s="269"/>
      <c r="D44" s="270">
        <v>70</v>
      </c>
      <c r="E44" s="266"/>
      <c r="F44" s="271">
        <v>1.66666666666667</v>
      </c>
    </row>
    <row r="45" ht="17.25" customHeight="1" spans="1:6">
      <c r="A45" s="273" t="s">
        <v>206</v>
      </c>
      <c r="B45" s="269">
        <v>0</v>
      </c>
      <c r="C45" s="269"/>
      <c r="D45" s="270">
        <v>237</v>
      </c>
      <c r="E45" s="266"/>
      <c r="F45" s="271">
        <v>4.83673469387755</v>
      </c>
    </row>
    <row r="46" ht="17.25" customHeight="1" spans="1:6">
      <c r="A46" s="273" t="s">
        <v>207</v>
      </c>
      <c r="B46" s="269">
        <v>0</v>
      </c>
      <c r="C46" s="269"/>
      <c r="D46" s="270">
        <v>0</v>
      </c>
      <c r="E46" s="266"/>
      <c r="F46" s="271"/>
    </row>
    <row r="47" ht="17.25" customHeight="1" spans="1:6">
      <c r="A47" s="273" t="s">
        <v>208</v>
      </c>
      <c r="B47" s="269">
        <v>0</v>
      </c>
      <c r="C47" s="269"/>
      <c r="D47" s="270">
        <v>0</v>
      </c>
      <c r="E47" s="266"/>
      <c r="F47" s="271">
        <v>0</v>
      </c>
    </row>
    <row r="48" ht="17.25" customHeight="1" spans="1:6">
      <c r="A48" s="273" t="s">
        <v>209</v>
      </c>
      <c r="B48" s="269">
        <v>0</v>
      </c>
      <c r="C48" s="269"/>
      <c r="D48" s="270">
        <v>80</v>
      </c>
      <c r="E48" s="266"/>
      <c r="F48" s="271"/>
    </row>
    <row r="49" ht="17.25" customHeight="1" spans="1:6">
      <c r="A49" s="273" t="s">
        <v>189</v>
      </c>
      <c r="B49" s="269">
        <v>29</v>
      </c>
      <c r="C49" s="269"/>
      <c r="D49" s="270">
        <v>608</v>
      </c>
      <c r="E49" s="266"/>
      <c r="F49" s="271">
        <v>0.559440559440559</v>
      </c>
    </row>
    <row r="50" ht="17.25" customHeight="1" spans="1:6">
      <c r="A50" s="274" t="s">
        <v>210</v>
      </c>
      <c r="B50" s="269">
        <v>500</v>
      </c>
      <c r="C50" s="269"/>
      <c r="D50" s="270">
        <v>646</v>
      </c>
      <c r="E50" s="266"/>
      <c r="F50" s="271">
        <v>14.4761904761905</v>
      </c>
    </row>
    <row r="51" ht="17.25" customHeight="1" spans="1:6">
      <c r="A51" s="276" t="s">
        <v>211</v>
      </c>
      <c r="B51" s="269">
        <v>485</v>
      </c>
      <c r="C51" s="269"/>
      <c r="D51" s="270">
        <v>181</v>
      </c>
      <c r="E51" s="266"/>
      <c r="F51" s="271">
        <v>1.13732394366197</v>
      </c>
    </row>
    <row r="52" ht="17.25" customHeight="1" spans="1:6">
      <c r="A52" s="274" t="s">
        <v>180</v>
      </c>
      <c r="B52" s="269">
        <v>182</v>
      </c>
      <c r="C52" s="269"/>
      <c r="D52" s="270">
        <v>0</v>
      </c>
      <c r="E52" s="266"/>
      <c r="F52" s="271">
        <v>0.947643979057592</v>
      </c>
    </row>
    <row r="53" ht="17.25" customHeight="1" spans="1:6">
      <c r="A53" s="275" t="s">
        <v>181</v>
      </c>
      <c r="B53" s="269">
        <v>0</v>
      </c>
      <c r="C53" s="269"/>
      <c r="D53" s="270">
        <v>0</v>
      </c>
      <c r="E53" s="266"/>
      <c r="F53" s="271">
        <v>0</v>
      </c>
    </row>
    <row r="54" ht="17.25" customHeight="1" spans="1:6">
      <c r="A54" s="273" t="s">
        <v>182</v>
      </c>
      <c r="B54" s="269">
        <v>0</v>
      </c>
      <c r="C54" s="269"/>
      <c r="D54" s="270">
        <v>0</v>
      </c>
      <c r="E54" s="266"/>
      <c r="F54" s="271"/>
    </row>
    <row r="55" ht="17.25" customHeight="1" spans="1:6">
      <c r="A55" s="273" t="s">
        <v>212</v>
      </c>
      <c r="B55" s="269">
        <v>0</v>
      </c>
      <c r="C55" s="269"/>
      <c r="D55" s="270">
        <v>0</v>
      </c>
      <c r="E55" s="266"/>
      <c r="F55" s="271"/>
    </row>
    <row r="56" ht="17.25" customHeight="1" spans="1:6">
      <c r="A56" s="273" t="s">
        <v>213</v>
      </c>
      <c r="B56" s="269">
        <v>0</v>
      </c>
      <c r="C56" s="269"/>
      <c r="D56" s="270">
        <v>31</v>
      </c>
      <c r="E56" s="266"/>
      <c r="F56" s="271">
        <v>0</v>
      </c>
    </row>
    <row r="57" ht="17.25" customHeight="1" spans="1:6">
      <c r="A57" s="274" t="s">
        <v>214</v>
      </c>
      <c r="B57" s="269">
        <v>0</v>
      </c>
      <c r="C57" s="269"/>
      <c r="D57" s="270">
        <v>126</v>
      </c>
      <c r="E57" s="266"/>
      <c r="F57" s="271">
        <v>1.10714285714286</v>
      </c>
    </row>
    <row r="58" ht="17.25" customHeight="1" spans="1:6">
      <c r="A58" s="274" t="s">
        <v>215</v>
      </c>
      <c r="B58" s="269">
        <v>0</v>
      </c>
      <c r="C58" s="269"/>
      <c r="D58" s="270">
        <v>101</v>
      </c>
      <c r="E58" s="266"/>
      <c r="F58" s="271">
        <v>8.4</v>
      </c>
    </row>
    <row r="59" ht="17.25" customHeight="1" spans="1:6">
      <c r="A59" s="274" t="s">
        <v>216</v>
      </c>
      <c r="B59" s="269">
        <v>103</v>
      </c>
      <c r="C59" s="269"/>
      <c r="D59" s="270">
        <v>196</v>
      </c>
      <c r="E59" s="266"/>
      <c r="F59" s="271">
        <v>0.885964912280702</v>
      </c>
    </row>
    <row r="60" ht="17.25" customHeight="1" spans="1:6">
      <c r="A60" s="273" t="s">
        <v>189</v>
      </c>
      <c r="B60" s="269">
        <v>200</v>
      </c>
      <c r="C60" s="269"/>
      <c r="D60" s="270">
        <v>11</v>
      </c>
      <c r="E60" s="266"/>
      <c r="F60" s="271">
        <v>1.10734463276836</v>
      </c>
    </row>
    <row r="61" ht="17.25" customHeight="1" spans="1:6">
      <c r="A61" s="273" t="s">
        <v>217</v>
      </c>
      <c r="B61" s="269">
        <v>0</v>
      </c>
      <c r="C61" s="269"/>
      <c r="D61" s="270">
        <v>1844</v>
      </c>
      <c r="E61" s="266"/>
      <c r="F61" s="271">
        <v>2.2</v>
      </c>
    </row>
    <row r="62" ht="17.25" customHeight="1" spans="1:6">
      <c r="A62" s="272" t="s">
        <v>218</v>
      </c>
      <c r="B62" s="269">
        <v>1973</v>
      </c>
      <c r="C62" s="269"/>
      <c r="D62" s="270">
        <v>676</v>
      </c>
      <c r="E62" s="266"/>
      <c r="F62" s="271">
        <v>0.986623863028357</v>
      </c>
    </row>
    <row r="63" ht="17.25" customHeight="1" spans="1:6">
      <c r="A63" s="274" t="s">
        <v>180</v>
      </c>
      <c r="B63" s="269">
        <v>842</v>
      </c>
      <c r="C63" s="269"/>
      <c r="D63" s="270">
        <v>185</v>
      </c>
      <c r="E63" s="266"/>
      <c r="F63" s="271">
        <v>0.798110979929162</v>
      </c>
    </row>
    <row r="64" ht="17.25" customHeight="1" spans="1:6">
      <c r="A64" s="275" t="s">
        <v>181</v>
      </c>
      <c r="B64" s="269">
        <v>0</v>
      </c>
      <c r="C64" s="269"/>
      <c r="D64" s="270">
        <v>0</v>
      </c>
      <c r="E64" s="266"/>
      <c r="F64" s="271">
        <v>0.52112676056338</v>
      </c>
    </row>
    <row r="65" ht="17.25" customHeight="1" spans="1:6">
      <c r="A65" s="275" t="s">
        <v>182</v>
      </c>
      <c r="B65" s="269">
        <v>0</v>
      </c>
      <c r="C65" s="269"/>
      <c r="D65" s="270">
        <v>25</v>
      </c>
      <c r="E65" s="266"/>
      <c r="F65" s="271"/>
    </row>
    <row r="66" ht="17.25" customHeight="1" spans="1:6">
      <c r="A66" s="275" t="s">
        <v>219</v>
      </c>
      <c r="B66" s="269">
        <v>25</v>
      </c>
      <c r="C66" s="269"/>
      <c r="D66" s="270">
        <v>60</v>
      </c>
      <c r="E66" s="266"/>
      <c r="F66" s="271">
        <v>1.25</v>
      </c>
    </row>
    <row r="67" ht="17.25" customHeight="1" spans="1:6">
      <c r="A67" s="275" t="s">
        <v>220</v>
      </c>
      <c r="B67" s="269">
        <v>37</v>
      </c>
      <c r="C67" s="269"/>
      <c r="D67" s="270">
        <v>0</v>
      </c>
      <c r="E67" s="266"/>
      <c r="F67" s="271">
        <v>2.5</v>
      </c>
    </row>
    <row r="68" ht="17.25" customHeight="1" spans="1:6">
      <c r="A68" s="275" t="s">
        <v>221</v>
      </c>
      <c r="B68" s="269">
        <v>0</v>
      </c>
      <c r="C68" s="269"/>
      <c r="D68" s="270">
        <v>57</v>
      </c>
      <c r="E68" s="266"/>
      <c r="F68" s="271"/>
    </row>
    <row r="69" ht="17.25" customHeight="1" spans="1:6">
      <c r="A69" s="273" t="s">
        <v>222</v>
      </c>
      <c r="B69" s="269">
        <v>0</v>
      </c>
      <c r="C69" s="269"/>
      <c r="D69" s="270">
        <v>125</v>
      </c>
      <c r="E69" s="266"/>
      <c r="F69" s="271">
        <v>0.780821917808219</v>
      </c>
    </row>
    <row r="70" ht="17.25" customHeight="1" spans="1:6">
      <c r="A70" s="274" t="s">
        <v>223</v>
      </c>
      <c r="B70" s="269">
        <v>140</v>
      </c>
      <c r="C70" s="269"/>
      <c r="D70" s="270">
        <v>384</v>
      </c>
      <c r="E70" s="266"/>
      <c r="F70" s="271">
        <v>1.16822429906542</v>
      </c>
    </row>
    <row r="71" ht="17.25" customHeight="1" spans="1:6">
      <c r="A71" s="274" t="s">
        <v>189</v>
      </c>
      <c r="B71" s="269">
        <v>383</v>
      </c>
      <c r="C71" s="269"/>
      <c r="D71" s="270">
        <v>332</v>
      </c>
      <c r="E71" s="266"/>
      <c r="F71" s="271">
        <v>1.04347826086957</v>
      </c>
    </row>
    <row r="72" ht="17.25" customHeight="1" spans="1:6">
      <c r="A72" s="274" t="s">
        <v>224</v>
      </c>
      <c r="B72" s="269">
        <v>546</v>
      </c>
      <c r="C72" s="269"/>
      <c r="D72" s="270">
        <v>1950</v>
      </c>
      <c r="E72" s="266"/>
      <c r="F72" s="271">
        <v>4.42666666666667</v>
      </c>
    </row>
    <row r="73" ht="17.25" customHeight="1" spans="1:6">
      <c r="A73" s="272" t="s">
        <v>225</v>
      </c>
      <c r="B73" s="269">
        <v>500</v>
      </c>
      <c r="C73" s="269"/>
      <c r="D73" s="270">
        <v>0</v>
      </c>
      <c r="E73" s="266"/>
      <c r="F73" s="271">
        <v>1.03011093502377</v>
      </c>
    </row>
    <row r="74" ht="17.25" customHeight="1" spans="1:6">
      <c r="A74" s="273" t="s">
        <v>180</v>
      </c>
      <c r="B74" s="269">
        <v>0</v>
      </c>
      <c r="C74" s="269"/>
      <c r="D74" s="270">
        <v>1950</v>
      </c>
      <c r="E74" s="266"/>
      <c r="F74" s="271"/>
    </row>
    <row r="75" ht="17.25" customHeight="1" spans="1:6">
      <c r="A75" s="273" t="s">
        <v>181</v>
      </c>
      <c r="B75" s="269">
        <v>500</v>
      </c>
      <c r="C75" s="269"/>
      <c r="D75" s="270">
        <v>0</v>
      </c>
      <c r="E75" s="266"/>
      <c r="F75" s="271">
        <v>1.10481586402266</v>
      </c>
    </row>
    <row r="76" ht="17.25" customHeight="1" spans="1:6">
      <c r="A76" s="274" t="s">
        <v>182</v>
      </c>
      <c r="B76" s="269">
        <v>0</v>
      </c>
      <c r="C76" s="269"/>
      <c r="D76" s="270">
        <v>0</v>
      </c>
      <c r="E76" s="266"/>
      <c r="F76" s="271"/>
    </row>
    <row r="77" ht="17.25" customHeight="1" spans="1:6">
      <c r="A77" s="274" t="s">
        <v>226</v>
      </c>
      <c r="B77" s="269">
        <v>0</v>
      </c>
      <c r="C77" s="269"/>
      <c r="D77" s="270">
        <v>0</v>
      </c>
      <c r="E77" s="266"/>
      <c r="F77" s="271"/>
    </row>
    <row r="78" ht="17.25" customHeight="1" spans="1:6">
      <c r="A78" s="274" t="s">
        <v>227</v>
      </c>
      <c r="B78" s="269">
        <v>0</v>
      </c>
      <c r="C78" s="269"/>
      <c r="D78" s="270">
        <v>0</v>
      </c>
      <c r="E78" s="266"/>
      <c r="F78" s="271"/>
    </row>
    <row r="79" ht="17.25" customHeight="1" spans="1:6">
      <c r="A79" s="275" t="s">
        <v>228</v>
      </c>
      <c r="B79" s="269">
        <v>0</v>
      </c>
      <c r="C79" s="269"/>
      <c r="D79" s="270">
        <v>0</v>
      </c>
      <c r="E79" s="266"/>
      <c r="F79" s="271"/>
    </row>
    <row r="80" ht="17.25" customHeight="1" spans="1:6">
      <c r="A80" s="273" t="s">
        <v>229</v>
      </c>
      <c r="B80" s="269">
        <v>0</v>
      </c>
      <c r="C80" s="269"/>
      <c r="D80" s="270">
        <v>0</v>
      </c>
      <c r="E80" s="266"/>
      <c r="F80" s="271"/>
    </row>
    <row r="81" ht="17.25" customHeight="1" spans="1:6">
      <c r="A81" s="273" t="s">
        <v>230</v>
      </c>
      <c r="B81" s="269">
        <v>0</v>
      </c>
      <c r="C81" s="269"/>
      <c r="D81" s="270">
        <v>0</v>
      </c>
      <c r="E81" s="266"/>
      <c r="F81" s="271"/>
    </row>
    <row r="82" ht="17.25" customHeight="1" spans="1:6">
      <c r="A82" s="273" t="s">
        <v>222</v>
      </c>
      <c r="B82" s="269">
        <v>0</v>
      </c>
      <c r="C82" s="269"/>
      <c r="D82" s="270">
        <v>0</v>
      </c>
      <c r="E82" s="266"/>
      <c r="F82" s="271"/>
    </row>
    <row r="83" ht="17.25" customHeight="1" spans="1:6">
      <c r="A83" s="274" t="s">
        <v>189</v>
      </c>
      <c r="B83" s="269">
        <v>0</v>
      </c>
      <c r="C83" s="269"/>
      <c r="D83" s="270">
        <v>0</v>
      </c>
      <c r="E83" s="266"/>
      <c r="F83" s="271"/>
    </row>
    <row r="84" ht="17.25" customHeight="1" spans="1:6">
      <c r="A84" s="274" t="s">
        <v>231</v>
      </c>
      <c r="B84" s="269">
        <v>0</v>
      </c>
      <c r="C84" s="269"/>
      <c r="D84" s="270">
        <v>1125</v>
      </c>
      <c r="E84" s="266"/>
      <c r="F84" s="271">
        <v>0</v>
      </c>
    </row>
    <row r="85" ht="17.25" customHeight="1" spans="1:6">
      <c r="A85" s="276" t="s">
        <v>232</v>
      </c>
      <c r="B85" s="269">
        <v>1053</v>
      </c>
      <c r="C85" s="269"/>
      <c r="D85" s="270">
        <v>381</v>
      </c>
      <c r="E85" s="266"/>
      <c r="F85" s="271">
        <v>1.02927721866423</v>
      </c>
    </row>
    <row r="86" ht="17.25" customHeight="1" spans="1:6">
      <c r="A86" s="273" t="s">
        <v>180</v>
      </c>
      <c r="B86" s="269">
        <v>385</v>
      </c>
      <c r="C86" s="269"/>
      <c r="D86" s="270">
        <v>72</v>
      </c>
      <c r="E86" s="266"/>
      <c r="F86" s="271">
        <v>1.04383561643836</v>
      </c>
    </row>
    <row r="87" ht="17.25" customHeight="1" spans="1:6">
      <c r="A87" s="273" t="s">
        <v>181</v>
      </c>
      <c r="B87" s="269">
        <v>45</v>
      </c>
      <c r="C87" s="269"/>
      <c r="D87" s="270">
        <v>0</v>
      </c>
      <c r="E87" s="266"/>
      <c r="F87" s="271">
        <v>1.46938775510204</v>
      </c>
    </row>
    <row r="88" ht="17.25" customHeight="1" spans="1:6">
      <c r="A88" s="273" t="s">
        <v>182</v>
      </c>
      <c r="B88" s="269">
        <v>0</v>
      </c>
      <c r="C88" s="269"/>
      <c r="D88" s="270">
        <v>547</v>
      </c>
      <c r="E88" s="266"/>
      <c r="F88" s="271"/>
    </row>
    <row r="89" ht="17.25" customHeight="1" spans="1:6">
      <c r="A89" s="274" t="s">
        <v>233</v>
      </c>
      <c r="B89" s="269">
        <v>500</v>
      </c>
      <c r="C89" s="269"/>
      <c r="D89" s="270">
        <v>0</v>
      </c>
      <c r="E89" s="266"/>
      <c r="F89" s="271">
        <v>0.994545454545455</v>
      </c>
    </row>
    <row r="90" ht="17.25" customHeight="1" spans="1:6">
      <c r="A90" s="274" t="s">
        <v>234</v>
      </c>
      <c r="B90" s="269">
        <v>0</v>
      </c>
      <c r="C90" s="269"/>
      <c r="D90" s="270">
        <v>7</v>
      </c>
      <c r="E90" s="266"/>
      <c r="F90" s="271"/>
    </row>
    <row r="91" ht="17.25" customHeight="1" spans="1:6">
      <c r="A91" s="274" t="s">
        <v>222</v>
      </c>
      <c r="B91" s="269">
        <v>0</v>
      </c>
      <c r="C91" s="269"/>
      <c r="D91" s="270">
        <v>118</v>
      </c>
      <c r="E91" s="266"/>
      <c r="F91" s="271">
        <v>1</v>
      </c>
    </row>
    <row r="92" ht="17.25" customHeight="1" spans="1:6">
      <c r="A92" s="274" t="s">
        <v>189</v>
      </c>
      <c r="B92" s="269">
        <v>123</v>
      </c>
      <c r="C92" s="269"/>
      <c r="D92" s="270">
        <v>0</v>
      </c>
      <c r="E92" s="266"/>
      <c r="F92" s="271">
        <v>0.967213114754098</v>
      </c>
    </row>
    <row r="93" ht="17.25" customHeight="1" spans="1:6">
      <c r="A93" s="275" t="s">
        <v>235</v>
      </c>
      <c r="B93" s="269">
        <v>0</v>
      </c>
      <c r="C93" s="269"/>
      <c r="D93" s="270">
        <v>0</v>
      </c>
      <c r="E93" s="266"/>
      <c r="F93" s="271"/>
    </row>
    <row r="94" ht="17.25" customHeight="1" spans="1:6">
      <c r="A94" s="272" t="s">
        <v>236</v>
      </c>
      <c r="B94" s="269">
        <v>0</v>
      </c>
      <c r="C94" s="269"/>
      <c r="D94" s="270">
        <v>0</v>
      </c>
      <c r="E94" s="266"/>
      <c r="F94" s="271"/>
    </row>
    <row r="95" ht="17.25" customHeight="1" spans="1:6">
      <c r="A95" s="273" t="s">
        <v>180</v>
      </c>
      <c r="B95" s="269">
        <v>0</v>
      </c>
      <c r="C95" s="269"/>
      <c r="D95" s="270">
        <v>0</v>
      </c>
      <c r="E95" s="266"/>
      <c r="F95" s="271"/>
    </row>
    <row r="96" ht="17.25" customHeight="1" spans="1:6">
      <c r="A96" s="274" t="s">
        <v>181</v>
      </c>
      <c r="B96" s="269">
        <v>0</v>
      </c>
      <c r="C96" s="269"/>
      <c r="D96" s="270">
        <v>0</v>
      </c>
      <c r="E96" s="266"/>
      <c r="F96" s="271"/>
    </row>
    <row r="97" ht="17.25" customHeight="1" spans="1:6">
      <c r="A97" s="274" t="s">
        <v>182</v>
      </c>
      <c r="B97" s="269">
        <v>0</v>
      </c>
      <c r="C97" s="269"/>
      <c r="D97" s="270">
        <v>0</v>
      </c>
      <c r="E97" s="266"/>
      <c r="F97" s="271"/>
    </row>
    <row r="98" ht="17.25" customHeight="1" spans="1:6">
      <c r="A98" s="273" t="s">
        <v>237</v>
      </c>
      <c r="B98" s="269">
        <v>0</v>
      </c>
      <c r="C98" s="269"/>
      <c r="D98" s="270">
        <v>0</v>
      </c>
      <c r="E98" s="266"/>
      <c r="F98" s="271"/>
    </row>
    <row r="99" ht="17.25" customHeight="1" spans="1:6">
      <c r="A99" s="273" t="s">
        <v>238</v>
      </c>
      <c r="B99" s="269">
        <v>0</v>
      </c>
      <c r="C99" s="269"/>
      <c r="D99" s="270">
        <v>0</v>
      </c>
      <c r="E99" s="266"/>
      <c r="F99" s="271"/>
    </row>
    <row r="100" ht="17.25" customHeight="1" spans="1:6">
      <c r="A100" s="273" t="s">
        <v>222</v>
      </c>
      <c r="B100" s="269">
        <v>0</v>
      </c>
      <c r="C100" s="269"/>
      <c r="D100" s="270">
        <v>0</v>
      </c>
      <c r="E100" s="266"/>
      <c r="F100" s="271"/>
    </row>
    <row r="101" ht="17.25" customHeight="1" spans="1:6">
      <c r="A101" s="273" t="s">
        <v>239</v>
      </c>
      <c r="B101" s="269">
        <v>0</v>
      </c>
      <c r="C101" s="269"/>
      <c r="D101" s="270">
        <v>0</v>
      </c>
      <c r="E101" s="266"/>
      <c r="F101" s="271"/>
    </row>
    <row r="102" ht="17.25" customHeight="1" spans="1:6">
      <c r="A102" s="273" t="s">
        <v>240</v>
      </c>
      <c r="B102" s="269">
        <v>0</v>
      </c>
      <c r="C102" s="269"/>
      <c r="D102" s="270">
        <v>0</v>
      </c>
      <c r="E102" s="266"/>
      <c r="F102" s="271"/>
    </row>
    <row r="103" ht="17.25" customHeight="1" spans="1:6">
      <c r="A103" s="273" t="s">
        <v>241</v>
      </c>
      <c r="B103" s="269">
        <v>0</v>
      </c>
      <c r="C103" s="269"/>
      <c r="D103" s="270">
        <v>0</v>
      </c>
      <c r="E103" s="266"/>
      <c r="F103" s="271"/>
    </row>
    <row r="104" ht="17.25" customHeight="1" spans="1:6">
      <c r="A104" s="274" t="s">
        <v>189</v>
      </c>
      <c r="B104" s="269">
        <v>0</v>
      </c>
      <c r="C104" s="269"/>
      <c r="D104" s="270">
        <v>0</v>
      </c>
      <c r="E104" s="266"/>
      <c r="F104" s="271"/>
    </row>
    <row r="105" ht="17.25" customHeight="1" spans="1:6">
      <c r="A105" s="274" t="s">
        <v>242</v>
      </c>
      <c r="B105" s="269">
        <v>0</v>
      </c>
      <c r="C105" s="269"/>
      <c r="D105" s="270">
        <v>0</v>
      </c>
      <c r="E105" s="266"/>
      <c r="F105" s="271"/>
    </row>
    <row r="106" ht="17.25" customHeight="1" spans="1:6">
      <c r="A106" s="276" t="s">
        <v>243</v>
      </c>
      <c r="B106" s="269">
        <v>310</v>
      </c>
      <c r="C106" s="269"/>
      <c r="D106" s="270">
        <v>223</v>
      </c>
      <c r="E106" s="266"/>
      <c r="F106" s="271">
        <v>0</v>
      </c>
    </row>
    <row r="107" ht="17.25" customHeight="1" spans="1:6">
      <c r="A107" s="274" t="s">
        <v>180</v>
      </c>
      <c r="B107" s="269">
        <v>0</v>
      </c>
      <c r="C107" s="269"/>
      <c r="D107" s="270">
        <v>0</v>
      </c>
      <c r="E107" s="266"/>
      <c r="F107" s="271"/>
    </row>
    <row r="108" ht="17.25" customHeight="1" spans="1:6">
      <c r="A108" s="273" t="s">
        <v>181</v>
      </c>
      <c r="B108" s="269">
        <v>0</v>
      </c>
      <c r="C108" s="269"/>
      <c r="D108" s="270">
        <v>0</v>
      </c>
      <c r="E108" s="266"/>
      <c r="F108" s="271"/>
    </row>
    <row r="109" ht="17.25" customHeight="1" spans="1:6">
      <c r="A109" s="273" t="s">
        <v>182</v>
      </c>
      <c r="B109" s="269">
        <v>0</v>
      </c>
      <c r="C109" s="269"/>
      <c r="D109" s="270">
        <v>0</v>
      </c>
      <c r="E109" s="266"/>
      <c r="F109" s="271"/>
    </row>
    <row r="110" ht="17.25" customHeight="1" spans="1:6">
      <c r="A110" s="273" t="s">
        <v>244</v>
      </c>
      <c r="B110" s="269">
        <v>0</v>
      </c>
      <c r="C110" s="269"/>
      <c r="D110" s="270">
        <v>0</v>
      </c>
      <c r="E110" s="266"/>
      <c r="F110" s="271"/>
    </row>
    <row r="111" ht="17.25" customHeight="1" spans="1:6">
      <c r="A111" s="274" t="s">
        <v>245</v>
      </c>
      <c r="B111" s="269">
        <v>0</v>
      </c>
      <c r="C111" s="269"/>
      <c r="D111" s="270">
        <v>0</v>
      </c>
      <c r="E111" s="266"/>
      <c r="F111" s="271"/>
    </row>
    <row r="112" ht="17.25" customHeight="1" spans="1:6">
      <c r="A112" s="274" t="s">
        <v>246</v>
      </c>
      <c r="B112" s="269">
        <v>0</v>
      </c>
      <c r="C112" s="269"/>
      <c r="D112" s="270">
        <v>0</v>
      </c>
      <c r="E112" s="266"/>
      <c r="F112" s="271"/>
    </row>
    <row r="113" ht="17.25" customHeight="1" spans="1:6">
      <c r="A113" s="273" t="s">
        <v>247</v>
      </c>
      <c r="B113" s="269">
        <v>0</v>
      </c>
      <c r="C113" s="269"/>
      <c r="D113" s="270">
        <v>0</v>
      </c>
      <c r="E113" s="266"/>
      <c r="F113" s="271"/>
    </row>
    <row r="114" ht="17.25" customHeight="1" spans="1:6">
      <c r="A114" s="274" t="s">
        <v>189</v>
      </c>
      <c r="B114" s="269">
        <v>0</v>
      </c>
      <c r="C114" s="269"/>
      <c r="D114" s="270">
        <v>0</v>
      </c>
      <c r="E114" s="266"/>
      <c r="F114" s="271"/>
    </row>
    <row r="115" ht="17.25" customHeight="1" spans="1:6">
      <c r="A115" s="274" t="s">
        <v>248</v>
      </c>
      <c r="B115" s="269">
        <v>310</v>
      </c>
      <c r="C115" s="269"/>
      <c r="D115" s="270">
        <v>223</v>
      </c>
      <c r="E115" s="266"/>
      <c r="F115" s="271">
        <v>3.77966101694915</v>
      </c>
    </row>
    <row r="116" ht="17.25" customHeight="1" spans="1:6">
      <c r="A116" s="277" t="s">
        <v>249</v>
      </c>
      <c r="B116" s="269">
        <v>2025</v>
      </c>
      <c r="C116" s="269"/>
      <c r="D116" s="270">
        <v>1663</v>
      </c>
      <c r="E116" s="266"/>
      <c r="F116" s="271">
        <v>0</v>
      </c>
    </row>
    <row r="117" ht="17.25" customHeight="1" spans="1:6">
      <c r="A117" s="273" t="s">
        <v>180</v>
      </c>
      <c r="B117" s="269">
        <v>1408</v>
      </c>
      <c r="C117" s="269"/>
      <c r="D117" s="270">
        <v>1233</v>
      </c>
      <c r="E117" s="266"/>
      <c r="F117" s="271">
        <v>1.49454545454545</v>
      </c>
    </row>
    <row r="118" ht="17.25" customHeight="1" spans="1:6">
      <c r="A118" s="273" t="s">
        <v>181</v>
      </c>
      <c r="B118" s="269">
        <v>253</v>
      </c>
      <c r="C118" s="269"/>
      <c r="D118" s="270">
        <v>286</v>
      </c>
      <c r="E118" s="266"/>
      <c r="F118" s="271">
        <v>0.634146341463415</v>
      </c>
    </row>
    <row r="119" ht="17.25" customHeight="1" spans="1:6">
      <c r="A119" s="273" t="s">
        <v>182</v>
      </c>
      <c r="B119" s="269">
        <v>0</v>
      </c>
      <c r="C119" s="269"/>
      <c r="D119" s="270">
        <v>0</v>
      </c>
      <c r="E119" s="266"/>
      <c r="F119" s="271"/>
    </row>
    <row r="120" ht="17.25" customHeight="1" spans="1:6">
      <c r="A120" s="274" t="s">
        <v>250</v>
      </c>
      <c r="B120" s="269">
        <v>0</v>
      </c>
      <c r="C120" s="269"/>
      <c r="D120" s="270">
        <v>0</v>
      </c>
      <c r="E120" s="266"/>
      <c r="F120" s="271"/>
    </row>
    <row r="121" ht="17.25" customHeight="1" spans="1:6">
      <c r="A121" s="274" t="s">
        <v>251</v>
      </c>
      <c r="B121" s="269">
        <v>0</v>
      </c>
      <c r="C121" s="269"/>
      <c r="D121" s="270">
        <v>0</v>
      </c>
      <c r="E121" s="266"/>
      <c r="F121" s="271"/>
    </row>
    <row r="122" ht="17.25" customHeight="1" spans="1:6">
      <c r="A122" s="274" t="s">
        <v>252</v>
      </c>
      <c r="B122" s="269">
        <v>0</v>
      </c>
      <c r="C122" s="269"/>
      <c r="D122" s="270">
        <v>0</v>
      </c>
      <c r="E122" s="266"/>
      <c r="F122" s="271"/>
    </row>
    <row r="123" ht="17.25" customHeight="1" spans="1:6">
      <c r="A123" s="273" t="s">
        <v>189</v>
      </c>
      <c r="B123" s="269">
        <v>116</v>
      </c>
      <c r="C123" s="269"/>
      <c r="D123" s="270">
        <v>109</v>
      </c>
      <c r="E123" s="266"/>
      <c r="F123" s="271">
        <v>3.40625</v>
      </c>
    </row>
    <row r="124" ht="17.25" customHeight="1" spans="1:6">
      <c r="A124" s="273" t="s">
        <v>253</v>
      </c>
      <c r="B124" s="269">
        <v>248</v>
      </c>
      <c r="C124" s="269"/>
      <c r="D124" s="270">
        <v>35</v>
      </c>
      <c r="E124" s="266"/>
      <c r="F124" s="271">
        <v>0.686274509803922</v>
      </c>
    </row>
    <row r="125" ht="17.25" customHeight="1" spans="1:6">
      <c r="A125" s="277" t="s">
        <v>254</v>
      </c>
      <c r="B125" s="269">
        <v>1448</v>
      </c>
      <c r="C125" s="269"/>
      <c r="D125" s="270">
        <v>1738</v>
      </c>
      <c r="E125" s="266"/>
      <c r="F125" s="271">
        <v>0</v>
      </c>
    </row>
    <row r="126" ht="17.25" customHeight="1" spans="1:6">
      <c r="A126" s="273" t="s">
        <v>180</v>
      </c>
      <c r="B126" s="269">
        <v>622</v>
      </c>
      <c r="C126" s="269"/>
      <c r="D126" s="270">
        <v>597</v>
      </c>
      <c r="E126" s="266"/>
      <c r="F126" s="271">
        <v>1.05851063829787</v>
      </c>
    </row>
    <row r="127" ht="17.25" customHeight="1" spans="1:6">
      <c r="A127" s="273" t="s">
        <v>181</v>
      </c>
      <c r="B127" s="269">
        <v>10</v>
      </c>
      <c r="C127" s="269"/>
      <c r="D127" s="270">
        <v>134</v>
      </c>
      <c r="E127" s="266"/>
      <c r="F127" s="271">
        <v>0.632075471698113</v>
      </c>
    </row>
    <row r="128" ht="17.25" customHeight="1" spans="1:6">
      <c r="A128" s="273" t="s">
        <v>182</v>
      </c>
      <c r="B128" s="269">
        <v>0</v>
      </c>
      <c r="C128" s="269"/>
      <c r="D128" s="270">
        <v>0</v>
      </c>
      <c r="E128" s="266"/>
      <c r="F128" s="271"/>
    </row>
    <row r="129" ht="17.25" customHeight="1" spans="1:6">
      <c r="A129" s="274" t="s">
        <v>255</v>
      </c>
      <c r="B129" s="269">
        <v>0</v>
      </c>
      <c r="C129" s="269"/>
      <c r="D129" s="270">
        <v>0</v>
      </c>
      <c r="E129" s="266"/>
      <c r="F129" s="271"/>
    </row>
    <row r="130" ht="17.25" customHeight="1" spans="1:6">
      <c r="A130" s="274" t="s">
        <v>256</v>
      </c>
      <c r="B130" s="269">
        <v>0</v>
      </c>
      <c r="C130" s="269"/>
      <c r="D130" s="270">
        <v>0</v>
      </c>
      <c r="E130" s="266"/>
      <c r="F130" s="271"/>
    </row>
    <row r="131" ht="17.25" customHeight="1" spans="1:6">
      <c r="A131" s="274" t="s">
        <v>257</v>
      </c>
      <c r="B131" s="269">
        <v>0</v>
      </c>
      <c r="C131" s="269"/>
      <c r="D131" s="270">
        <v>0</v>
      </c>
      <c r="E131" s="266"/>
      <c r="F131" s="271"/>
    </row>
    <row r="132" ht="17.25" customHeight="1" spans="1:6">
      <c r="A132" s="273" t="s">
        <v>258</v>
      </c>
      <c r="B132" s="269">
        <v>0</v>
      </c>
      <c r="C132" s="269"/>
      <c r="D132" s="270">
        <v>0</v>
      </c>
      <c r="E132" s="266"/>
      <c r="F132" s="271"/>
    </row>
    <row r="133" ht="17.25" customHeight="1" spans="1:6">
      <c r="A133" s="273" t="s">
        <v>259</v>
      </c>
      <c r="B133" s="269">
        <v>816</v>
      </c>
      <c r="C133" s="269"/>
      <c r="D133" s="270">
        <v>987</v>
      </c>
      <c r="E133" s="266"/>
      <c r="F133" s="271">
        <v>1.76565295169946</v>
      </c>
    </row>
    <row r="134" ht="17.25" customHeight="1" spans="1:6">
      <c r="A134" s="273" t="s">
        <v>189</v>
      </c>
      <c r="B134" s="269">
        <v>0</v>
      </c>
      <c r="C134" s="269"/>
      <c r="D134" s="270">
        <v>0</v>
      </c>
      <c r="E134" s="266"/>
      <c r="F134" s="271"/>
    </row>
    <row r="135" ht="17.25" customHeight="1" spans="1:6">
      <c r="A135" s="274" t="s">
        <v>260</v>
      </c>
      <c r="B135" s="269">
        <v>0</v>
      </c>
      <c r="C135" s="269"/>
      <c r="D135" s="270">
        <v>20</v>
      </c>
      <c r="E135" s="266"/>
      <c r="F135" s="271"/>
    </row>
    <row r="136" ht="17.25" customHeight="1" spans="1:6">
      <c r="A136" s="276" t="s">
        <v>261</v>
      </c>
      <c r="B136" s="269">
        <v>0</v>
      </c>
      <c r="C136" s="269"/>
      <c r="D136" s="270">
        <v>31</v>
      </c>
      <c r="E136" s="266"/>
      <c r="F136" s="271">
        <v>2.21428571428571</v>
      </c>
    </row>
    <row r="137" ht="17.25" customHeight="1" spans="1:6">
      <c r="A137" s="274" t="s">
        <v>180</v>
      </c>
      <c r="B137" s="269">
        <v>0</v>
      </c>
      <c r="C137" s="269"/>
      <c r="D137" s="270">
        <v>0</v>
      </c>
      <c r="E137" s="266"/>
      <c r="F137" s="271"/>
    </row>
    <row r="138" ht="17.25" customHeight="1" spans="1:6">
      <c r="A138" s="275" t="s">
        <v>181</v>
      </c>
      <c r="B138" s="269">
        <v>0</v>
      </c>
      <c r="C138" s="269"/>
      <c r="D138" s="270">
        <v>0</v>
      </c>
      <c r="E138" s="266"/>
      <c r="F138" s="271"/>
    </row>
    <row r="139" ht="17.25" customHeight="1" spans="1:6">
      <c r="A139" s="273" t="s">
        <v>182</v>
      </c>
      <c r="B139" s="269">
        <v>0</v>
      </c>
      <c r="C139" s="269"/>
      <c r="D139" s="270">
        <v>0</v>
      </c>
      <c r="E139" s="266"/>
      <c r="F139" s="271"/>
    </row>
    <row r="140" ht="17.25" customHeight="1" spans="1:6">
      <c r="A140" s="273" t="s">
        <v>262</v>
      </c>
      <c r="B140" s="269">
        <v>0</v>
      </c>
      <c r="C140" s="269"/>
      <c r="D140" s="270">
        <v>0</v>
      </c>
      <c r="E140" s="266"/>
      <c r="F140" s="271"/>
    </row>
    <row r="141" ht="17.25" customHeight="1" spans="1:6">
      <c r="A141" s="273" t="s">
        <v>263</v>
      </c>
      <c r="B141" s="269">
        <v>0</v>
      </c>
      <c r="C141" s="269"/>
      <c r="D141" s="270">
        <v>0</v>
      </c>
      <c r="E141" s="266"/>
      <c r="F141" s="271"/>
    </row>
    <row r="142" ht="17.25" customHeight="1" spans="1:6">
      <c r="A142" s="274" t="s">
        <v>264</v>
      </c>
      <c r="B142" s="269">
        <v>0</v>
      </c>
      <c r="C142" s="269"/>
      <c r="D142" s="270">
        <v>30</v>
      </c>
      <c r="E142" s="266"/>
      <c r="F142" s="271">
        <v>1.15384615384615</v>
      </c>
    </row>
    <row r="143" ht="17.25" customHeight="1" spans="1:6">
      <c r="A143" s="274" t="s">
        <v>265</v>
      </c>
      <c r="B143" s="269">
        <v>0</v>
      </c>
      <c r="C143" s="269"/>
      <c r="D143" s="270">
        <v>0</v>
      </c>
      <c r="E143" s="266"/>
      <c r="F143" s="271"/>
    </row>
    <row r="144" ht="17.25" customHeight="1" spans="1:6">
      <c r="A144" s="274" t="s">
        <v>266</v>
      </c>
      <c r="B144" s="269">
        <v>0</v>
      </c>
      <c r="C144" s="269"/>
      <c r="D144" s="270">
        <v>0</v>
      </c>
      <c r="E144" s="266"/>
      <c r="F144" s="271"/>
    </row>
    <row r="145" ht="17.25" customHeight="1" spans="1:6">
      <c r="A145" s="273" t="s">
        <v>267</v>
      </c>
      <c r="B145" s="269">
        <v>0</v>
      </c>
      <c r="C145" s="269"/>
      <c r="D145" s="270">
        <v>0</v>
      </c>
      <c r="E145" s="266"/>
      <c r="F145" s="271">
        <v>0</v>
      </c>
    </row>
    <row r="146" ht="17.25" customHeight="1" spans="1:6">
      <c r="A146" s="273" t="s">
        <v>268</v>
      </c>
      <c r="B146" s="269">
        <v>0</v>
      </c>
      <c r="C146" s="269"/>
      <c r="D146" s="270">
        <v>0</v>
      </c>
      <c r="E146" s="266"/>
      <c r="F146" s="271"/>
    </row>
    <row r="147" ht="17.25" customHeight="1" spans="1:6">
      <c r="A147" s="273" t="s">
        <v>269</v>
      </c>
      <c r="B147" s="269">
        <v>0</v>
      </c>
      <c r="C147" s="269"/>
      <c r="D147" s="270">
        <v>0</v>
      </c>
      <c r="E147" s="266"/>
      <c r="F147" s="271"/>
    </row>
    <row r="148" ht="17.25" customHeight="1" spans="1:6">
      <c r="A148" s="273" t="s">
        <v>189</v>
      </c>
      <c r="B148" s="269">
        <v>0</v>
      </c>
      <c r="C148" s="269"/>
      <c r="D148" s="270">
        <v>0</v>
      </c>
      <c r="E148" s="266"/>
      <c r="F148" s="271"/>
    </row>
    <row r="149" ht="17.25" customHeight="1" spans="1:6">
      <c r="A149" s="273" t="s">
        <v>270</v>
      </c>
      <c r="B149" s="269">
        <v>0</v>
      </c>
      <c r="C149" s="269"/>
      <c r="D149" s="270">
        <v>1</v>
      </c>
      <c r="E149" s="266"/>
      <c r="F149" s="271"/>
    </row>
    <row r="150" ht="17.25" customHeight="1" spans="1:6">
      <c r="A150" s="272" t="s">
        <v>271</v>
      </c>
      <c r="B150" s="269">
        <v>0</v>
      </c>
      <c r="C150" s="269"/>
      <c r="D150" s="270">
        <v>0</v>
      </c>
      <c r="E150" s="266"/>
      <c r="F150" s="271">
        <v>0</v>
      </c>
    </row>
    <row r="151" ht="17.25" customHeight="1" spans="1:6">
      <c r="A151" s="273" t="s">
        <v>180</v>
      </c>
      <c r="B151" s="269">
        <v>0</v>
      </c>
      <c r="C151" s="269"/>
      <c r="D151" s="270">
        <v>0</v>
      </c>
      <c r="E151" s="266"/>
      <c r="F151" s="271"/>
    </row>
    <row r="152" ht="17.25" customHeight="1" spans="1:6">
      <c r="A152" s="273" t="s">
        <v>181</v>
      </c>
      <c r="B152" s="269">
        <v>0</v>
      </c>
      <c r="C152" s="269"/>
      <c r="D152" s="270">
        <v>0</v>
      </c>
      <c r="E152" s="266"/>
      <c r="F152" s="271"/>
    </row>
    <row r="153" ht="17.25" customHeight="1" spans="1:6">
      <c r="A153" s="274" t="s">
        <v>182</v>
      </c>
      <c r="B153" s="269">
        <v>0</v>
      </c>
      <c r="C153" s="269"/>
      <c r="D153" s="270">
        <v>0</v>
      </c>
      <c r="E153" s="266"/>
      <c r="F153" s="271"/>
    </row>
    <row r="154" ht="17.25" customHeight="1" spans="1:6">
      <c r="A154" s="274" t="s">
        <v>272</v>
      </c>
      <c r="B154" s="269">
        <v>0</v>
      </c>
      <c r="C154" s="269"/>
      <c r="D154" s="270">
        <v>0</v>
      </c>
      <c r="E154" s="266"/>
      <c r="F154" s="271"/>
    </row>
    <row r="155" ht="17.25" customHeight="1" spans="1:6">
      <c r="A155" s="274" t="s">
        <v>189</v>
      </c>
      <c r="B155" s="269">
        <v>0</v>
      </c>
      <c r="C155" s="269"/>
      <c r="D155" s="270">
        <v>0</v>
      </c>
      <c r="E155" s="266"/>
      <c r="F155" s="271"/>
    </row>
    <row r="156" ht="17.25" customHeight="1" spans="1:6">
      <c r="A156" s="275" t="s">
        <v>273</v>
      </c>
      <c r="B156" s="269">
        <v>0</v>
      </c>
      <c r="C156" s="269"/>
      <c r="D156" s="270">
        <v>0</v>
      </c>
      <c r="E156" s="266"/>
      <c r="F156" s="271">
        <v>0</v>
      </c>
    </row>
    <row r="157" ht="17.25" customHeight="1" spans="1:6">
      <c r="A157" s="272" t="s">
        <v>274</v>
      </c>
      <c r="B157" s="269">
        <v>0</v>
      </c>
      <c r="C157" s="269"/>
      <c r="D157" s="270">
        <v>0</v>
      </c>
      <c r="E157" s="266"/>
      <c r="F157" s="271"/>
    </row>
    <row r="158" ht="17.25" customHeight="1" spans="1:6">
      <c r="A158" s="273" t="s">
        <v>180</v>
      </c>
      <c r="B158" s="269">
        <v>0</v>
      </c>
      <c r="C158" s="269"/>
      <c r="D158" s="270">
        <v>0</v>
      </c>
      <c r="E158" s="266"/>
      <c r="F158" s="271"/>
    </row>
    <row r="159" ht="17.25" customHeight="1" spans="1:6">
      <c r="A159" s="274" t="s">
        <v>181</v>
      </c>
      <c r="B159" s="269">
        <v>0</v>
      </c>
      <c r="C159" s="269"/>
      <c r="D159" s="270">
        <v>0</v>
      </c>
      <c r="E159" s="266"/>
      <c r="F159" s="271"/>
    </row>
    <row r="160" ht="17.25" customHeight="1" spans="1:6">
      <c r="A160" s="274" t="s">
        <v>182</v>
      </c>
      <c r="B160" s="269">
        <v>0</v>
      </c>
      <c r="C160" s="269"/>
      <c r="D160" s="270">
        <v>0</v>
      </c>
      <c r="E160" s="266"/>
      <c r="F160" s="271"/>
    </row>
    <row r="161" ht="17.25" customHeight="1" spans="1:6">
      <c r="A161" s="274" t="s">
        <v>275</v>
      </c>
      <c r="B161" s="269">
        <v>0</v>
      </c>
      <c r="C161" s="269"/>
      <c r="D161" s="270">
        <v>0</v>
      </c>
      <c r="E161" s="266"/>
      <c r="F161" s="271"/>
    </row>
    <row r="162" ht="17.25" customHeight="1" spans="1:6">
      <c r="A162" s="275" t="s">
        <v>276</v>
      </c>
      <c r="B162" s="269">
        <v>0</v>
      </c>
      <c r="C162" s="269"/>
      <c r="D162" s="270">
        <v>0</v>
      </c>
      <c r="E162" s="266"/>
      <c r="F162" s="271"/>
    </row>
    <row r="163" ht="17.25" customHeight="1" spans="1:6">
      <c r="A163" s="273" t="s">
        <v>189</v>
      </c>
      <c r="B163" s="269">
        <v>0</v>
      </c>
      <c r="C163" s="269"/>
      <c r="D163" s="270">
        <v>0</v>
      </c>
      <c r="E163" s="266"/>
      <c r="F163" s="271"/>
    </row>
    <row r="164" ht="17.25" customHeight="1" spans="1:6">
      <c r="A164" s="273" t="s">
        <v>277</v>
      </c>
      <c r="B164" s="269">
        <v>0</v>
      </c>
      <c r="C164" s="269"/>
      <c r="D164" s="270">
        <v>0</v>
      </c>
      <c r="E164" s="266"/>
      <c r="F164" s="271"/>
    </row>
    <row r="165" ht="17.25" customHeight="1" spans="1:6">
      <c r="A165" s="276" t="s">
        <v>278</v>
      </c>
      <c r="B165" s="269">
        <v>237</v>
      </c>
      <c r="C165" s="269"/>
      <c r="D165" s="270">
        <v>340</v>
      </c>
      <c r="E165" s="266"/>
      <c r="F165" s="271">
        <v>1.16040955631399</v>
      </c>
    </row>
    <row r="166" ht="17.25" customHeight="1" spans="1:6">
      <c r="A166" s="274" t="s">
        <v>180</v>
      </c>
      <c r="B166" s="269">
        <v>222</v>
      </c>
      <c r="C166" s="269"/>
      <c r="D166" s="270">
        <v>221</v>
      </c>
      <c r="E166" s="266"/>
      <c r="F166" s="271">
        <v>1.0625</v>
      </c>
    </row>
    <row r="167" ht="17.25" customHeight="1" spans="1:6">
      <c r="A167" s="274" t="s">
        <v>181</v>
      </c>
      <c r="B167" s="269">
        <v>0</v>
      </c>
      <c r="C167" s="269"/>
      <c r="D167" s="270">
        <v>0</v>
      </c>
      <c r="E167" s="266"/>
      <c r="F167" s="271">
        <v>0</v>
      </c>
    </row>
    <row r="168" ht="17.25" customHeight="1" spans="1:6">
      <c r="A168" s="273" t="s">
        <v>182</v>
      </c>
      <c r="B168" s="269">
        <v>0</v>
      </c>
      <c r="C168" s="269"/>
      <c r="D168" s="270">
        <v>0</v>
      </c>
      <c r="E168" s="266"/>
      <c r="F168" s="271"/>
    </row>
    <row r="169" ht="17.25" customHeight="1" spans="1:6">
      <c r="A169" s="273" t="s">
        <v>279</v>
      </c>
      <c r="B169" s="269">
        <v>15</v>
      </c>
      <c r="C169" s="269"/>
      <c r="D169" s="270">
        <v>119</v>
      </c>
      <c r="E169" s="266"/>
      <c r="F169" s="271">
        <v>1.41666666666667</v>
      </c>
    </row>
    <row r="170" ht="17.25" customHeight="1" spans="1:6">
      <c r="A170" s="273" t="s">
        <v>280</v>
      </c>
      <c r="B170" s="269">
        <v>0</v>
      </c>
      <c r="C170" s="269"/>
      <c r="D170" s="270">
        <v>0</v>
      </c>
      <c r="E170" s="266"/>
      <c r="F170" s="271"/>
    </row>
    <row r="171" ht="17.25" customHeight="1" spans="1:6">
      <c r="A171" s="276" t="s">
        <v>281</v>
      </c>
      <c r="B171" s="269">
        <v>127</v>
      </c>
      <c r="C171" s="269"/>
      <c r="D171" s="270">
        <v>133</v>
      </c>
      <c r="E171" s="266"/>
      <c r="F171" s="271">
        <v>1.10833333333333</v>
      </c>
    </row>
    <row r="172" ht="17.25" customHeight="1" spans="1:6">
      <c r="A172" s="274" t="s">
        <v>180</v>
      </c>
      <c r="B172" s="269">
        <v>125</v>
      </c>
      <c r="C172" s="269"/>
      <c r="D172" s="270">
        <v>113</v>
      </c>
      <c r="E172" s="266"/>
      <c r="F172" s="271">
        <v>1.00892857142857</v>
      </c>
    </row>
    <row r="173" ht="17.25" customHeight="1" spans="1:6">
      <c r="A173" s="274" t="s">
        <v>181</v>
      </c>
      <c r="B173" s="269">
        <v>2</v>
      </c>
      <c r="C173" s="269"/>
      <c r="D173" s="270">
        <v>17</v>
      </c>
      <c r="E173" s="266"/>
      <c r="F173" s="271">
        <v>2.125</v>
      </c>
    </row>
    <row r="174" ht="17.25" customHeight="1" spans="1:6">
      <c r="A174" s="275" t="s">
        <v>182</v>
      </c>
      <c r="B174" s="269">
        <v>0</v>
      </c>
      <c r="C174" s="269"/>
      <c r="D174" s="270">
        <v>0</v>
      </c>
      <c r="E174" s="266"/>
      <c r="F174" s="271"/>
    </row>
    <row r="175" ht="17.25" customHeight="1" spans="1:6">
      <c r="A175" s="273" t="s">
        <v>194</v>
      </c>
      <c r="B175" s="269">
        <v>0</v>
      </c>
      <c r="C175" s="269"/>
      <c r="D175" s="270">
        <v>0</v>
      </c>
      <c r="E175" s="266"/>
      <c r="F175" s="271"/>
    </row>
    <row r="176" ht="17.25" customHeight="1" spans="1:6">
      <c r="A176" s="273" t="s">
        <v>189</v>
      </c>
      <c r="B176" s="269">
        <v>0</v>
      </c>
      <c r="C176" s="269"/>
      <c r="D176" s="270">
        <v>0</v>
      </c>
      <c r="E176" s="266"/>
      <c r="F176" s="271"/>
    </row>
    <row r="177" ht="17.25" customHeight="1" spans="1:6">
      <c r="A177" s="273" t="s">
        <v>282</v>
      </c>
      <c r="B177" s="269">
        <v>0</v>
      </c>
      <c r="C177" s="269"/>
      <c r="D177" s="270">
        <v>3</v>
      </c>
      <c r="E177" s="266"/>
      <c r="F177" s="271"/>
    </row>
    <row r="178" ht="17.25" customHeight="1" spans="1:6">
      <c r="A178" s="276" t="s">
        <v>283</v>
      </c>
      <c r="B178" s="269">
        <v>464</v>
      </c>
      <c r="C178" s="269"/>
      <c r="D178" s="270">
        <v>808</v>
      </c>
      <c r="E178" s="266"/>
      <c r="F178" s="271">
        <v>1.05208333333333</v>
      </c>
    </row>
    <row r="179" ht="17.25" customHeight="1" spans="1:6">
      <c r="A179" s="274" t="s">
        <v>180</v>
      </c>
      <c r="B179" s="269">
        <v>375</v>
      </c>
      <c r="C179" s="269"/>
      <c r="D179" s="270">
        <v>387</v>
      </c>
      <c r="E179" s="266"/>
      <c r="F179" s="271">
        <v>0.962686567164179</v>
      </c>
    </row>
    <row r="180" ht="17.25" customHeight="1" spans="1:6">
      <c r="A180" s="274" t="s">
        <v>181</v>
      </c>
      <c r="B180" s="269">
        <v>8</v>
      </c>
      <c r="C180" s="269"/>
      <c r="D180" s="270">
        <v>148</v>
      </c>
      <c r="E180" s="266"/>
      <c r="F180" s="271">
        <v>0.936708860759494</v>
      </c>
    </row>
    <row r="181" ht="17.25" customHeight="1" spans="1:6">
      <c r="A181" s="273" t="s">
        <v>182</v>
      </c>
      <c r="B181" s="269">
        <v>0</v>
      </c>
      <c r="C181" s="269"/>
      <c r="D181" s="270">
        <v>0</v>
      </c>
      <c r="E181" s="266"/>
      <c r="F181" s="271"/>
    </row>
    <row r="182" ht="17.25" customHeight="1" spans="1:6">
      <c r="A182" s="273" t="s">
        <v>284</v>
      </c>
      <c r="B182" s="269">
        <v>0</v>
      </c>
      <c r="C182" s="269"/>
      <c r="D182" s="270">
        <v>0</v>
      </c>
      <c r="E182" s="266"/>
      <c r="F182" s="271"/>
    </row>
    <row r="183" ht="17.25" customHeight="1" spans="1:6">
      <c r="A183" s="274" t="s">
        <v>189</v>
      </c>
      <c r="B183" s="269">
        <v>33</v>
      </c>
      <c r="C183" s="269"/>
      <c r="D183" s="270">
        <v>32</v>
      </c>
      <c r="E183" s="266"/>
      <c r="F183" s="271">
        <v>0.744186046511628</v>
      </c>
    </row>
    <row r="184" ht="17.25" customHeight="1" spans="1:6">
      <c r="A184" s="274" t="s">
        <v>285</v>
      </c>
      <c r="B184" s="269">
        <v>48</v>
      </c>
      <c r="C184" s="269"/>
      <c r="D184" s="270">
        <v>241</v>
      </c>
      <c r="E184" s="266"/>
      <c r="F184" s="271">
        <v>1.46060606060606</v>
      </c>
    </row>
    <row r="185" ht="17.25" customHeight="1" spans="1:6">
      <c r="A185" s="276" t="s">
        <v>286</v>
      </c>
      <c r="B185" s="269">
        <v>3654</v>
      </c>
      <c r="C185" s="269"/>
      <c r="D185" s="270">
        <v>3372</v>
      </c>
      <c r="E185" s="266"/>
      <c r="F185" s="271">
        <v>1.2686230248307</v>
      </c>
    </row>
    <row r="186" ht="17.25" customHeight="1" spans="1:6">
      <c r="A186" s="274" t="s">
        <v>180</v>
      </c>
      <c r="B186" s="269">
        <v>1138</v>
      </c>
      <c r="C186" s="269"/>
      <c r="D186" s="270">
        <v>1590</v>
      </c>
      <c r="E186" s="266"/>
      <c r="F186" s="271">
        <v>1.27403846153846</v>
      </c>
    </row>
    <row r="187" ht="17.25" customHeight="1" spans="1:6">
      <c r="A187" s="273" t="s">
        <v>181</v>
      </c>
      <c r="B187" s="269">
        <v>290</v>
      </c>
      <c r="C187" s="269"/>
      <c r="D187" s="270">
        <v>476</v>
      </c>
      <c r="E187" s="266"/>
      <c r="F187" s="271">
        <v>0.815068493150685</v>
      </c>
    </row>
    <row r="188" ht="17.25" customHeight="1" spans="1:6">
      <c r="A188" s="273" t="s">
        <v>182</v>
      </c>
      <c r="B188" s="269">
        <v>0</v>
      </c>
      <c r="C188" s="269"/>
      <c r="D188" s="270">
        <v>0</v>
      </c>
      <c r="E188" s="266"/>
      <c r="F188" s="271"/>
    </row>
    <row r="189" ht="17.25" customHeight="1" spans="1:6">
      <c r="A189" s="273" t="s">
        <v>287</v>
      </c>
      <c r="B189" s="269">
        <v>0</v>
      </c>
      <c r="C189" s="269"/>
      <c r="D189" s="270">
        <v>0</v>
      </c>
      <c r="E189" s="266"/>
      <c r="F189" s="271"/>
    </row>
    <row r="190" ht="17.25" customHeight="1" spans="1:6">
      <c r="A190" s="274" t="s">
        <v>189</v>
      </c>
      <c r="B190" s="269">
        <v>418</v>
      </c>
      <c r="C190" s="269"/>
      <c r="D190" s="270">
        <v>405</v>
      </c>
      <c r="E190" s="266"/>
      <c r="F190" s="271">
        <v>2.45454545454545</v>
      </c>
    </row>
    <row r="191" ht="17.25" customHeight="1" spans="1:6">
      <c r="A191" s="274" t="s">
        <v>288</v>
      </c>
      <c r="B191" s="269">
        <v>1808</v>
      </c>
      <c r="C191" s="269"/>
      <c r="D191" s="270">
        <v>901</v>
      </c>
      <c r="E191" s="266"/>
      <c r="F191" s="271">
        <v>1.36308623298033</v>
      </c>
    </row>
    <row r="192" ht="17.25" customHeight="1" spans="1:6">
      <c r="A192" s="276" t="s">
        <v>289</v>
      </c>
      <c r="B192" s="269">
        <v>567</v>
      </c>
      <c r="C192" s="269"/>
      <c r="D192" s="270">
        <v>843</v>
      </c>
      <c r="E192" s="266"/>
      <c r="F192" s="271">
        <v>1.35748792270531</v>
      </c>
    </row>
    <row r="193" ht="17.25" customHeight="1" spans="1:6">
      <c r="A193" s="273" t="s">
        <v>180</v>
      </c>
      <c r="B193" s="269">
        <v>330</v>
      </c>
      <c r="C193" s="269"/>
      <c r="D193" s="270">
        <v>363</v>
      </c>
      <c r="E193" s="266"/>
      <c r="F193" s="271">
        <v>1.20198675496689</v>
      </c>
    </row>
    <row r="194" ht="17.25" customHeight="1" spans="1:6">
      <c r="A194" s="273" t="s">
        <v>181</v>
      </c>
      <c r="B194" s="269">
        <v>174</v>
      </c>
      <c r="C194" s="269"/>
      <c r="D194" s="270">
        <v>189</v>
      </c>
      <c r="E194" s="266"/>
      <c r="F194" s="271">
        <v>0.74703557312253</v>
      </c>
    </row>
    <row r="195" ht="17.25" customHeight="1" spans="1:6">
      <c r="A195" s="273" t="s">
        <v>182</v>
      </c>
      <c r="B195" s="269">
        <v>0</v>
      </c>
      <c r="C195" s="269"/>
      <c r="D195" s="270">
        <v>0</v>
      </c>
      <c r="E195" s="266"/>
      <c r="F195" s="271"/>
    </row>
    <row r="196" ht="17.25" customHeight="1" spans="1:6">
      <c r="A196" s="273" t="s">
        <v>290</v>
      </c>
      <c r="B196" s="269">
        <v>0</v>
      </c>
      <c r="C196" s="269"/>
      <c r="D196" s="270">
        <v>0</v>
      </c>
      <c r="E196" s="266"/>
      <c r="F196" s="271"/>
    </row>
    <row r="197" ht="17.25" customHeight="1" spans="1:6">
      <c r="A197" s="274" t="s">
        <v>189</v>
      </c>
      <c r="B197" s="269">
        <v>63</v>
      </c>
      <c r="C197" s="269"/>
      <c r="D197" s="270">
        <v>65</v>
      </c>
      <c r="E197" s="266"/>
      <c r="F197" s="271">
        <v>1.12068965517241</v>
      </c>
    </row>
    <row r="198" ht="17.25" customHeight="1" spans="1:6">
      <c r="A198" s="274" t="s">
        <v>291</v>
      </c>
      <c r="B198" s="269">
        <v>0</v>
      </c>
      <c r="C198" s="269"/>
      <c r="D198" s="270">
        <v>226</v>
      </c>
      <c r="E198" s="266"/>
      <c r="F198" s="271">
        <v>28.25</v>
      </c>
    </row>
    <row r="199" ht="17.25" customHeight="1" spans="1:6">
      <c r="A199" s="276" t="s">
        <v>292</v>
      </c>
      <c r="B199" s="269">
        <v>418</v>
      </c>
      <c r="C199" s="269"/>
      <c r="D199" s="270">
        <v>975</v>
      </c>
      <c r="E199" s="266"/>
      <c r="F199" s="271">
        <v>1.09550561797753</v>
      </c>
    </row>
    <row r="200" ht="17.25" customHeight="1" spans="1:6">
      <c r="A200" s="275" t="s">
        <v>180</v>
      </c>
      <c r="B200" s="269">
        <v>207</v>
      </c>
      <c r="C200" s="269"/>
      <c r="D200" s="270">
        <v>281</v>
      </c>
      <c r="E200" s="266"/>
      <c r="F200" s="271">
        <v>1.47894736842105</v>
      </c>
    </row>
    <row r="201" ht="17.25" customHeight="1" spans="1:6">
      <c r="A201" s="273" t="s">
        <v>181</v>
      </c>
      <c r="B201" s="269">
        <v>135</v>
      </c>
      <c r="C201" s="269"/>
      <c r="D201" s="270">
        <v>181</v>
      </c>
      <c r="E201" s="266"/>
      <c r="F201" s="271">
        <v>0.512747875354108</v>
      </c>
    </row>
    <row r="202" ht="17.25" customHeight="1" spans="1:6">
      <c r="A202" s="273" t="s">
        <v>182</v>
      </c>
      <c r="B202" s="269">
        <v>0</v>
      </c>
      <c r="C202" s="269"/>
      <c r="D202" s="270">
        <v>0</v>
      </c>
      <c r="E202" s="266"/>
      <c r="F202" s="271"/>
    </row>
    <row r="203" ht="17.25" customHeight="1" spans="1:6">
      <c r="A203" s="273" t="s">
        <v>189</v>
      </c>
      <c r="B203" s="269">
        <v>76</v>
      </c>
      <c r="C203" s="269"/>
      <c r="D203" s="270">
        <v>86</v>
      </c>
      <c r="E203" s="266"/>
      <c r="F203" s="271">
        <v>1.34375</v>
      </c>
    </row>
    <row r="204" ht="17.25" customHeight="1" spans="1:6">
      <c r="A204" s="274" t="s">
        <v>293</v>
      </c>
      <c r="B204" s="269">
        <v>0</v>
      </c>
      <c r="C204" s="269"/>
      <c r="D204" s="270">
        <v>427</v>
      </c>
      <c r="E204" s="266"/>
      <c r="F204" s="271">
        <v>1.50883392226148</v>
      </c>
    </row>
    <row r="205" ht="17.25" customHeight="1" spans="1:6">
      <c r="A205" s="276" t="s">
        <v>294</v>
      </c>
      <c r="B205" s="269">
        <v>203</v>
      </c>
      <c r="C205" s="269"/>
      <c r="D205" s="270">
        <v>296</v>
      </c>
      <c r="E205" s="266"/>
      <c r="F205" s="271">
        <v>1.35779816513761</v>
      </c>
    </row>
    <row r="206" ht="17.25" customHeight="1" spans="1:6">
      <c r="A206" s="274" t="s">
        <v>180</v>
      </c>
      <c r="B206" s="269">
        <v>197</v>
      </c>
      <c r="C206" s="269"/>
      <c r="D206" s="270">
        <v>233</v>
      </c>
      <c r="E206" s="266"/>
      <c r="F206" s="271">
        <v>1.37869822485207</v>
      </c>
    </row>
    <row r="207" ht="17.25" customHeight="1" spans="1:6">
      <c r="A207" s="273" t="s">
        <v>181</v>
      </c>
      <c r="B207" s="269">
        <v>6</v>
      </c>
      <c r="C207" s="269"/>
      <c r="D207" s="270">
        <v>36</v>
      </c>
      <c r="E207" s="266"/>
      <c r="F207" s="271">
        <v>1.71428571428571</v>
      </c>
    </row>
    <row r="208" ht="17.25" customHeight="1" spans="1:6">
      <c r="A208" s="273" t="s">
        <v>182</v>
      </c>
      <c r="B208" s="269">
        <v>0</v>
      </c>
      <c r="C208" s="269"/>
      <c r="D208" s="270">
        <v>0</v>
      </c>
      <c r="E208" s="266"/>
      <c r="F208" s="271"/>
    </row>
    <row r="209" ht="17.25" customHeight="1" spans="1:6">
      <c r="A209" s="273" t="s">
        <v>295</v>
      </c>
      <c r="B209" s="269">
        <v>0</v>
      </c>
      <c r="C209" s="269"/>
      <c r="D209" s="270">
        <v>20</v>
      </c>
      <c r="E209" s="266"/>
      <c r="F209" s="271"/>
    </row>
    <row r="210" ht="17.25" customHeight="1" spans="1:6">
      <c r="A210" s="273" t="s">
        <v>296</v>
      </c>
      <c r="B210" s="269">
        <v>0</v>
      </c>
      <c r="C210" s="269"/>
      <c r="D210" s="270">
        <v>4</v>
      </c>
      <c r="E210" s="266"/>
      <c r="F210" s="271"/>
    </row>
    <row r="211" ht="17.25" customHeight="1" spans="1:6">
      <c r="A211" s="273" t="s">
        <v>189</v>
      </c>
      <c r="B211" s="269">
        <v>0</v>
      </c>
      <c r="C211" s="269"/>
      <c r="D211" s="270">
        <v>0</v>
      </c>
      <c r="E211" s="266"/>
      <c r="F211" s="271"/>
    </row>
    <row r="212" ht="17.25" customHeight="1" spans="1:6">
      <c r="A212" s="274" t="s">
        <v>297</v>
      </c>
      <c r="B212" s="269">
        <v>0</v>
      </c>
      <c r="C212" s="269"/>
      <c r="D212" s="270">
        <v>3</v>
      </c>
      <c r="E212" s="266"/>
      <c r="F212" s="271">
        <v>0.107142857142857</v>
      </c>
    </row>
    <row r="213" ht="17.25" customHeight="1" spans="1:6">
      <c r="A213" s="276" t="s">
        <v>298</v>
      </c>
      <c r="B213" s="269">
        <v>0</v>
      </c>
      <c r="C213" s="269"/>
      <c r="D213" s="270">
        <v>0</v>
      </c>
      <c r="E213" s="266"/>
      <c r="F213" s="271"/>
    </row>
    <row r="214" ht="17.25" customHeight="1" spans="1:6">
      <c r="A214" s="274" t="s">
        <v>180</v>
      </c>
      <c r="B214" s="269">
        <v>0</v>
      </c>
      <c r="C214" s="269"/>
      <c r="D214" s="270">
        <v>0</v>
      </c>
      <c r="E214" s="266"/>
      <c r="F214" s="271"/>
    </row>
    <row r="215" ht="17.25" customHeight="1" spans="1:6">
      <c r="A215" s="275" t="s">
        <v>181</v>
      </c>
      <c r="B215" s="269">
        <v>0</v>
      </c>
      <c r="C215" s="269"/>
      <c r="D215" s="270">
        <v>0</v>
      </c>
      <c r="E215" s="266"/>
      <c r="F215" s="271"/>
    </row>
    <row r="216" ht="17.25" customHeight="1" spans="1:6">
      <c r="A216" s="273" t="s">
        <v>182</v>
      </c>
      <c r="B216" s="269">
        <v>0</v>
      </c>
      <c r="C216" s="269"/>
      <c r="D216" s="270">
        <v>0</v>
      </c>
      <c r="E216" s="266"/>
      <c r="F216" s="271"/>
    </row>
    <row r="217" ht="17.25" customHeight="1" spans="1:6">
      <c r="A217" s="273" t="s">
        <v>189</v>
      </c>
      <c r="B217" s="269">
        <v>0</v>
      </c>
      <c r="C217" s="269"/>
      <c r="D217" s="270">
        <v>0</v>
      </c>
      <c r="E217" s="266"/>
      <c r="F217" s="271"/>
    </row>
    <row r="218" ht="17.25" customHeight="1" spans="1:6">
      <c r="A218" s="273" t="s">
        <v>299</v>
      </c>
      <c r="B218" s="269">
        <v>0</v>
      </c>
      <c r="C218" s="269"/>
      <c r="D218" s="270">
        <v>0</v>
      </c>
      <c r="E218" s="266"/>
      <c r="F218" s="271"/>
    </row>
    <row r="219" ht="17.25" customHeight="1" spans="1:6">
      <c r="A219" s="276" t="s">
        <v>300</v>
      </c>
      <c r="B219" s="269">
        <v>1534</v>
      </c>
      <c r="C219" s="269"/>
      <c r="D219" s="270">
        <v>1830</v>
      </c>
      <c r="E219" s="266"/>
      <c r="F219" s="271">
        <v>0.974960042621204</v>
      </c>
    </row>
    <row r="220" ht="17.25" customHeight="1" spans="1:6">
      <c r="A220" s="274" t="s">
        <v>180</v>
      </c>
      <c r="B220" s="269">
        <v>954</v>
      </c>
      <c r="C220" s="269"/>
      <c r="D220" s="270">
        <v>827</v>
      </c>
      <c r="E220" s="266"/>
      <c r="F220" s="271">
        <v>0.919911012235818</v>
      </c>
    </row>
    <row r="221" ht="17.25" customHeight="1" spans="1:6">
      <c r="A221" s="274" t="s">
        <v>181</v>
      </c>
      <c r="B221" s="269">
        <v>564</v>
      </c>
      <c r="C221" s="269"/>
      <c r="D221" s="270">
        <v>976</v>
      </c>
      <c r="E221" s="266"/>
      <c r="F221" s="271">
        <v>1.10657596371882</v>
      </c>
    </row>
    <row r="222" ht="17.25" customHeight="1" spans="1:6">
      <c r="A222" s="273" t="s">
        <v>182</v>
      </c>
      <c r="B222" s="269">
        <v>0</v>
      </c>
      <c r="C222" s="269"/>
      <c r="D222" s="270">
        <v>0</v>
      </c>
      <c r="E222" s="266"/>
      <c r="F222" s="271"/>
    </row>
    <row r="223" ht="17.25" customHeight="1" spans="1:6">
      <c r="A223" s="273" t="s">
        <v>189</v>
      </c>
      <c r="B223" s="269">
        <v>16</v>
      </c>
      <c r="C223" s="269"/>
      <c r="D223" s="270">
        <v>27</v>
      </c>
      <c r="E223" s="266"/>
      <c r="F223" s="271">
        <v>0.75</v>
      </c>
    </row>
    <row r="224" ht="17.25" customHeight="1" spans="1:6">
      <c r="A224" s="273" t="s">
        <v>301</v>
      </c>
      <c r="B224" s="269">
        <v>0</v>
      </c>
      <c r="C224" s="269"/>
      <c r="D224" s="270">
        <v>0</v>
      </c>
      <c r="E224" s="266"/>
      <c r="F224" s="271">
        <v>0</v>
      </c>
    </row>
    <row r="225" ht="17.25" customHeight="1" spans="1:6">
      <c r="A225" s="276" t="s">
        <v>302</v>
      </c>
      <c r="B225" s="269">
        <v>0</v>
      </c>
      <c r="C225" s="269"/>
      <c r="D225" s="270">
        <v>0</v>
      </c>
      <c r="E225" s="266"/>
      <c r="F225" s="271"/>
    </row>
    <row r="226" ht="17.25" customHeight="1" spans="1:6">
      <c r="A226" s="274" t="s">
        <v>180</v>
      </c>
      <c r="B226" s="269">
        <v>0</v>
      </c>
      <c r="C226" s="269"/>
      <c r="D226" s="270">
        <v>0</v>
      </c>
      <c r="E226" s="266"/>
      <c r="F226" s="271"/>
    </row>
    <row r="227" ht="17.25" customHeight="1" spans="1:6">
      <c r="A227" s="274" t="s">
        <v>181</v>
      </c>
      <c r="B227" s="269">
        <v>0</v>
      </c>
      <c r="C227" s="269"/>
      <c r="D227" s="270">
        <v>0</v>
      </c>
      <c r="E227" s="266"/>
      <c r="F227" s="271"/>
    </row>
    <row r="228" ht="17.25" customHeight="1" spans="1:6">
      <c r="A228" s="273" t="s">
        <v>182</v>
      </c>
      <c r="B228" s="269">
        <v>0</v>
      </c>
      <c r="C228" s="269"/>
      <c r="D228" s="270">
        <v>0</v>
      </c>
      <c r="E228" s="266"/>
      <c r="F228" s="271"/>
    </row>
    <row r="229" ht="17.25" customHeight="1" spans="1:6">
      <c r="A229" s="273" t="s">
        <v>189</v>
      </c>
      <c r="B229" s="269">
        <v>0</v>
      </c>
      <c r="C229" s="269"/>
      <c r="D229" s="270">
        <v>0</v>
      </c>
      <c r="E229" s="266"/>
      <c r="F229" s="271"/>
    </row>
    <row r="230" ht="17.25" customHeight="1" spans="1:6">
      <c r="A230" s="273" t="s">
        <v>303</v>
      </c>
      <c r="B230" s="269">
        <v>0</v>
      </c>
      <c r="C230" s="269"/>
      <c r="D230" s="270">
        <v>0</v>
      </c>
      <c r="E230" s="266"/>
      <c r="F230" s="271"/>
    </row>
    <row r="231" ht="17.25" customHeight="1" spans="1:6">
      <c r="A231" s="276" t="s">
        <v>304</v>
      </c>
      <c r="B231" s="269">
        <v>3316</v>
      </c>
      <c r="C231" s="269"/>
      <c r="D231" s="270">
        <v>3404</v>
      </c>
      <c r="E231" s="266"/>
      <c r="F231" s="271"/>
    </row>
    <row r="232" ht="17.25" customHeight="1" spans="1:6">
      <c r="A232" s="273" t="s">
        <v>180</v>
      </c>
      <c r="B232" s="269">
        <v>2789</v>
      </c>
      <c r="C232" s="269"/>
      <c r="D232" s="270">
        <v>2588</v>
      </c>
      <c r="E232" s="266"/>
      <c r="F232" s="271"/>
    </row>
    <row r="233" ht="17.25" customHeight="1" spans="1:6">
      <c r="A233" s="273" t="s">
        <v>181</v>
      </c>
      <c r="B233" s="269">
        <v>1</v>
      </c>
      <c r="C233" s="269"/>
      <c r="D233" s="270">
        <v>163</v>
      </c>
      <c r="E233" s="266"/>
      <c r="F233" s="271"/>
    </row>
    <row r="234" ht="17.25" customHeight="1" spans="1:6">
      <c r="A234" s="273" t="s">
        <v>182</v>
      </c>
      <c r="B234" s="269">
        <v>0</v>
      </c>
      <c r="C234" s="269"/>
      <c r="D234" s="270">
        <v>0</v>
      </c>
      <c r="E234" s="266"/>
      <c r="F234" s="271"/>
    </row>
    <row r="235" ht="17.25" customHeight="1" spans="1:6">
      <c r="A235" s="273" t="s">
        <v>305</v>
      </c>
      <c r="B235" s="269">
        <v>40</v>
      </c>
      <c r="C235" s="269"/>
      <c r="D235" s="270">
        <v>64</v>
      </c>
      <c r="E235" s="266"/>
      <c r="F235" s="271"/>
    </row>
    <row r="236" ht="17.25" customHeight="1" spans="1:6">
      <c r="A236" s="273" t="s">
        <v>306</v>
      </c>
      <c r="B236" s="269">
        <v>0</v>
      </c>
      <c r="C236" s="269"/>
      <c r="D236" s="270">
        <v>0</v>
      </c>
      <c r="E236" s="266"/>
      <c r="F236" s="271"/>
    </row>
    <row r="237" ht="17.25" customHeight="1" spans="1:6">
      <c r="A237" s="273" t="s">
        <v>307</v>
      </c>
      <c r="B237" s="269">
        <v>0</v>
      </c>
      <c r="C237" s="269"/>
      <c r="D237" s="270">
        <v>3</v>
      </c>
      <c r="E237" s="266"/>
      <c r="F237" s="271"/>
    </row>
    <row r="238" ht="17.25" customHeight="1" spans="1:6">
      <c r="A238" s="273" t="s">
        <v>308</v>
      </c>
      <c r="B238" s="269">
        <v>0</v>
      </c>
      <c r="C238" s="269"/>
      <c r="D238" s="270">
        <v>0</v>
      </c>
      <c r="E238" s="266"/>
      <c r="F238" s="271"/>
    </row>
    <row r="239" ht="17.25" customHeight="1" spans="1:6">
      <c r="A239" s="273" t="s">
        <v>222</v>
      </c>
      <c r="B239" s="269">
        <v>20</v>
      </c>
      <c r="C239" s="269"/>
      <c r="D239" s="270">
        <v>15</v>
      </c>
      <c r="E239" s="266"/>
      <c r="F239" s="271"/>
    </row>
    <row r="240" ht="17.25" customHeight="1" spans="1:6">
      <c r="A240" s="273" t="s">
        <v>309</v>
      </c>
      <c r="B240" s="269">
        <v>0</v>
      </c>
      <c r="C240" s="269"/>
      <c r="D240" s="270">
        <v>0</v>
      </c>
      <c r="E240" s="266"/>
      <c r="F240" s="271"/>
    </row>
    <row r="241" ht="17.25" customHeight="1" spans="1:6">
      <c r="A241" s="273" t="s">
        <v>310</v>
      </c>
      <c r="B241" s="269">
        <v>0</v>
      </c>
      <c r="C241" s="269"/>
      <c r="D241" s="270">
        <v>0</v>
      </c>
      <c r="E241" s="266"/>
      <c r="F241" s="271"/>
    </row>
    <row r="242" ht="17.25" customHeight="1" spans="1:6">
      <c r="A242" s="273" t="s">
        <v>311</v>
      </c>
      <c r="B242" s="269">
        <v>0</v>
      </c>
      <c r="C242" s="269"/>
      <c r="D242" s="270">
        <v>20</v>
      </c>
      <c r="E242" s="266"/>
      <c r="F242" s="271"/>
    </row>
    <row r="243" ht="17.25" customHeight="1" spans="1:6">
      <c r="A243" s="273" t="s">
        <v>312</v>
      </c>
      <c r="B243" s="269">
        <v>0</v>
      </c>
      <c r="C243" s="269"/>
      <c r="D243" s="270">
        <v>10</v>
      </c>
      <c r="E243" s="266"/>
      <c r="F243" s="271"/>
    </row>
    <row r="244" ht="17.25" customHeight="1" spans="1:6">
      <c r="A244" s="273" t="s">
        <v>313</v>
      </c>
      <c r="B244" s="269">
        <v>0</v>
      </c>
      <c r="C244" s="269"/>
      <c r="D244" s="270">
        <v>0</v>
      </c>
      <c r="E244" s="266"/>
      <c r="F244" s="271"/>
    </row>
    <row r="245" ht="17.25" customHeight="1" spans="1:6">
      <c r="A245" s="273" t="s">
        <v>314</v>
      </c>
      <c r="B245" s="269">
        <v>0</v>
      </c>
      <c r="C245" s="269"/>
      <c r="D245" s="270">
        <v>0</v>
      </c>
      <c r="E245" s="266"/>
      <c r="F245" s="271"/>
    </row>
    <row r="246" ht="17.25" customHeight="1" spans="1:6">
      <c r="A246" s="273" t="s">
        <v>189</v>
      </c>
      <c r="B246" s="269">
        <v>435</v>
      </c>
      <c r="C246" s="269"/>
      <c r="D246" s="270">
        <v>433</v>
      </c>
      <c r="E246" s="266"/>
      <c r="F246" s="271"/>
    </row>
    <row r="247" ht="17.25" customHeight="1" spans="1:6">
      <c r="A247" s="273" t="s">
        <v>315</v>
      </c>
      <c r="B247" s="269">
        <v>31</v>
      </c>
      <c r="C247" s="269"/>
      <c r="D247" s="270">
        <v>108</v>
      </c>
      <c r="E247" s="266"/>
      <c r="F247" s="271"/>
    </row>
    <row r="248" ht="17.25" customHeight="1" spans="1:6">
      <c r="A248" s="276" t="s">
        <v>316</v>
      </c>
      <c r="B248" s="269">
        <v>0</v>
      </c>
      <c r="C248" s="269"/>
      <c r="D248" s="270">
        <v>20</v>
      </c>
      <c r="E248" s="266"/>
      <c r="F248" s="271">
        <v>0.833333333333333</v>
      </c>
    </row>
    <row r="249" ht="17.25" customHeight="1" spans="1:6">
      <c r="A249" s="274" t="s">
        <v>317</v>
      </c>
      <c r="B249" s="269">
        <v>0</v>
      </c>
      <c r="C249" s="269"/>
      <c r="D249" s="270">
        <v>0</v>
      </c>
      <c r="E249" s="266"/>
      <c r="F249" s="271"/>
    </row>
    <row r="250" ht="17.25" customHeight="1" spans="1:6">
      <c r="A250" s="274" t="s">
        <v>318</v>
      </c>
      <c r="B250" s="269">
        <v>0</v>
      </c>
      <c r="C250" s="269"/>
      <c r="D250" s="270">
        <v>20</v>
      </c>
      <c r="E250" s="266"/>
      <c r="F250" s="271">
        <v>0.833333333333333</v>
      </c>
    </row>
    <row r="251" ht="17.25" customHeight="1" spans="1:6">
      <c r="A251" s="268" t="s">
        <v>40</v>
      </c>
      <c r="B251" s="269">
        <v>0</v>
      </c>
      <c r="C251" s="269"/>
      <c r="D251" s="269">
        <v>0</v>
      </c>
      <c r="E251" s="266"/>
      <c r="F251" s="271"/>
    </row>
    <row r="252" ht="17.25" customHeight="1" spans="1:6">
      <c r="A252" s="272" t="s">
        <v>319</v>
      </c>
      <c r="B252" s="269"/>
      <c r="C252" s="269"/>
      <c r="D252" s="269">
        <v>0</v>
      </c>
      <c r="E252" s="266"/>
      <c r="F252" s="271"/>
    </row>
    <row r="253" ht="17.25" customHeight="1" spans="1:6">
      <c r="A253" s="272" t="s">
        <v>320</v>
      </c>
      <c r="B253" s="269"/>
      <c r="C253" s="269"/>
      <c r="D253" s="269">
        <v>0</v>
      </c>
      <c r="E253" s="266"/>
      <c r="F253" s="271"/>
    </row>
    <row r="254" ht="17.25" customHeight="1" spans="1:6">
      <c r="A254" s="272" t="s">
        <v>321</v>
      </c>
      <c r="B254" s="269"/>
      <c r="C254" s="269"/>
      <c r="D254" s="269">
        <v>0</v>
      </c>
      <c r="E254" s="266"/>
      <c r="F254" s="271"/>
    </row>
    <row r="255" ht="17.25" customHeight="1" spans="1:6">
      <c r="A255" s="272" t="s">
        <v>322</v>
      </c>
      <c r="B255" s="269"/>
      <c r="C255" s="269"/>
      <c r="D255" s="269">
        <v>0</v>
      </c>
      <c r="E255" s="266"/>
      <c r="F255" s="271"/>
    </row>
    <row r="256" ht="17.25" customHeight="1" spans="1:6">
      <c r="A256" s="272" t="s">
        <v>323</v>
      </c>
      <c r="B256" s="269"/>
      <c r="C256" s="269"/>
      <c r="D256" s="269">
        <v>0</v>
      </c>
      <c r="E256" s="266"/>
      <c r="F256" s="271"/>
    </row>
    <row r="257" ht="17.25" customHeight="1" spans="1:6">
      <c r="A257" s="272" t="s">
        <v>324</v>
      </c>
      <c r="B257" s="269"/>
      <c r="C257" s="269"/>
      <c r="D257" s="269">
        <v>0</v>
      </c>
      <c r="E257" s="266"/>
      <c r="F257" s="271"/>
    </row>
    <row r="258" ht="17.25" customHeight="1" spans="1:6">
      <c r="A258" s="272" t="s">
        <v>325</v>
      </c>
      <c r="B258" s="269"/>
      <c r="C258" s="269"/>
      <c r="D258" s="269">
        <v>0</v>
      </c>
      <c r="E258" s="266"/>
      <c r="F258" s="271"/>
    </row>
    <row r="259" ht="17.25" customHeight="1" spans="1:6">
      <c r="A259" s="272" t="s">
        <v>326</v>
      </c>
      <c r="B259" s="269"/>
      <c r="C259" s="269"/>
      <c r="D259" s="269">
        <v>0</v>
      </c>
      <c r="E259" s="266"/>
      <c r="F259" s="271"/>
    </row>
    <row r="260" ht="17.25" customHeight="1" spans="1:6">
      <c r="A260" s="272" t="s">
        <v>327</v>
      </c>
      <c r="B260" s="269"/>
      <c r="C260" s="269"/>
      <c r="D260" s="269">
        <v>0</v>
      </c>
      <c r="E260" s="266"/>
      <c r="F260" s="271"/>
    </row>
    <row r="261" ht="17.25" customHeight="1" spans="1:6">
      <c r="A261" s="268" t="s">
        <v>41</v>
      </c>
      <c r="B261" s="269">
        <v>46</v>
      </c>
      <c r="C261" s="269">
        <v>68</v>
      </c>
      <c r="D261" s="269">
        <v>152</v>
      </c>
      <c r="E261" s="266"/>
      <c r="F261" s="271">
        <v>1.16030534351145</v>
      </c>
    </row>
    <row r="262" ht="17.25" customHeight="1" spans="1:6">
      <c r="A262" s="276" t="s">
        <v>328</v>
      </c>
      <c r="B262" s="269"/>
      <c r="C262" s="269"/>
      <c r="D262" s="269">
        <v>0</v>
      </c>
      <c r="E262" s="266"/>
      <c r="F262" s="271"/>
    </row>
    <row r="263" ht="17.25" customHeight="1" spans="1:6">
      <c r="A263" s="276" t="s">
        <v>329</v>
      </c>
      <c r="B263" s="269"/>
      <c r="C263" s="269"/>
      <c r="D263" s="269">
        <v>0</v>
      </c>
      <c r="E263" s="266"/>
      <c r="F263" s="271"/>
    </row>
    <row r="264" ht="17.25" customHeight="1" spans="1:6">
      <c r="A264" s="276" t="s">
        <v>330</v>
      </c>
      <c r="B264" s="269"/>
      <c r="C264" s="269"/>
      <c r="D264" s="269">
        <v>0</v>
      </c>
      <c r="E264" s="266"/>
      <c r="F264" s="271"/>
    </row>
    <row r="265" ht="17.25" customHeight="1" spans="1:6">
      <c r="A265" s="276" t="s">
        <v>331</v>
      </c>
      <c r="B265" s="269">
        <v>46</v>
      </c>
      <c r="C265" s="269"/>
      <c r="D265" s="269">
        <v>152</v>
      </c>
      <c r="E265" s="266"/>
      <c r="F265" s="271">
        <v>1.16030534351145</v>
      </c>
    </row>
    <row r="266" ht="17.25" customHeight="1" spans="1:6">
      <c r="A266" s="274" t="s">
        <v>332</v>
      </c>
      <c r="B266" s="269">
        <v>42</v>
      </c>
      <c r="C266" s="269"/>
      <c r="D266" s="269">
        <v>62</v>
      </c>
      <c r="E266" s="266"/>
      <c r="F266" s="271">
        <v>0.837837837837838</v>
      </c>
    </row>
    <row r="267" ht="17.25" customHeight="1" spans="1:6">
      <c r="A267" s="273" t="s">
        <v>333</v>
      </c>
      <c r="B267" s="269">
        <v>0</v>
      </c>
      <c r="C267" s="269"/>
      <c r="D267" s="269">
        <v>0</v>
      </c>
      <c r="E267" s="266"/>
      <c r="F267" s="271"/>
    </row>
    <row r="268" ht="17.25" customHeight="1" spans="1:6">
      <c r="A268" s="273" t="s">
        <v>334</v>
      </c>
      <c r="B268" s="269">
        <v>4</v>
      </c>
      <c r="C268" s="269"/>
      <c r="D268" s="269">
        <v>4</v>
      </c>
      <c r="E268" s="266"/>
      <c r="F268" s="271">
        <v>0.8</v>
      </c>
    </row>
    <row r="269" ht="17.25" customHeight="1" spans="1:6">
      <c r="A269" s="273" t="s">
        <v>335</v>
      </c>
      <c r="B269" s="269">
        <v>0</v>
      </c>
      <c r="C269" s="269"/>
      <c r="D269" s="269">
        <v>0</v>
      </c>
      <c r="E269" s="266"/>
      <c r="F269" s="271"/>
    </row>
    <row r="270" ht="17.25" customHeight="1" spans="1:6">
      <c r="A270" s="274" t="s">
        <v>336</v>
      </c>
      <c r="B270" s="269">
        <v>0</v>
      </c>
      <c r="C270" s="269"/>
      <c r="D270" s="269">
        <v>0</v>
      </c>
      <c r="E270" s="266"/>
      <c r="F270" s="271">
        <v>0</v>
      </c>
    </row>
    <row r="271" ht="17.25" customHeight="1" spans="1:6">
      <c r="A271" s="274" t="s">
        <v>337</v>
      </c>
      <c r="B271" s="269">
        <v>0</v>
      </c>
      <c r="C271" s="269"/>
      <c r="D271" s="269">
        <v>0</v>
      </c>
      <c r="E271" s="266"/>
      <c r="F271" s="271"/>
    </row>
    <row r="272" ht="17.25" customHeight="1" spans="1:6">
      <c r="A272" s="274" t="s">
        <v>338</v>
      </c>
      <c r="B272" s="269">
        <v>0</v>
      </c>
      <c r="C272" s="269"/>
      <c r="D272" s="269">
        <v>77</v>
      </c>
      <c r="E272" s="266"/>
      <c r="F272" s="271">
        <v>1.7906976744186</v>
      </c>
    </row>
    <row r="273" ht="17.25" customHeight="1" spans="1:6">
      <c r="A273" s="274" t="s">
        <v>339</v>
      </c>
      <c r="B273" s="269">
        <v>0</v>
      </c>
      <c r="C273" s="269"/>
      <c r="D273" s="269">
        <v>0</v>
      </c>
      <c r="E273" s="266"/>
      <c r="F273" s="271"/>
    </row>
    <row r="274" ht="17.25" customHeight="1" spans="1:6">
      <c r="A274" s="274" t="s">
        <v>340</v>
      </c>
      <c r="B274" s="269">
        <v>0</v>
      </c>
      <c r="C274" s="269"/>
      <c r="D274" s="269">
        <v>9</v>
      </c>
      <c r="E274" s="266"/>
      <c r="F274" s="271">
        <v>1.5</v>
      </c>
    </row>
    <row r="275" ht="17.25" customHeight="1" spans="1:6">
      <c r="A275" s="276" t="s">
        <v>341</v>
      </c>
      <c r="B275" s="269">
        <v>0</v>
      </c>
      <c r="C275" s="269"/>
      <c r="D275" s="269">
        <v>0</v>
      </c>
      <c r="E275" s="266"/>
      <c r="F275" s="271"/>
    </row>
    <row r="276" ht="17.25" customHeight="1" spans="1:6">
      <c r="A276" s="274" t="s">
        <v>342</v>
      </c>
      <c r="B276" s="269">
        <v>0</v>
      </c>
      <c r="C276" s="269"/>
      <c r="D276" s="269">
        <v>0</v>
      </c>
      <c r="E276" s="266"/>
      <c r="F276" s="271"/>
    </row>
    <row r="277" ht="17.25" customHeight="1" spans="1:6">
      <c r="A277" s="268" t="s">
        <v>42</v>
      </c>
      <c r="B277" s="269">
        <v>15761</v>
      </c>
      <c r="C277" s="269">
        <f>18711+700+1000</f>
        <v>20411</v>
      </c>
      <c r="D277" s="269">
        <v>20398</v>
      </c>
      <c r="E277" s="266">
        <f>D277/C277*100</f>
        <v>99.9363088530694</v>
      </c>
      <c r="F277" s="271">
        <v>1.18696537678208</v>
      </c>
    </row>
    <row r="278" ht="17.25" customHeight="1" spans="1:6">
      <c r="A278" s="272" t="s">
        <v>343</v>
      </c>
      <c r="B278" s="269">
        <v>0</v>
      </c>
      <c r="C278" s="269"/>
      <c r="D278" s="269">
        <v>0</v>
      </c>
      <c r="E278" s="266"/>
      <c r="F278" s="271"/>
    </row>
    <row r="279" ht="17.25" customHeight="1" spans="1:6">
      <c r="A279" s="273" t="s">
        <v>344</v>
      </c>
      <c r="B279" s="269">
        <v>0</v>
      </c>
      <c r="C279" s="269"/>
      <c r="D279" s="269">
        <v>0</v>
      </c>
      <c r="E279" s="266"/>
      <c r="F279" s="271"/>
    </row>
    <row r="280" ht="17.25" customHeight="1" spans="1:6">
      <c r="A280" s="274" t="s">
        <v>345</v>
      </c>
      <c r="B280" s="269">
        <v>0</v>
      </c>
      <c r="C280" s="269"/>
      <c r="D280" s="269">
        <v>0</v>
      </c>
      <c r="E280" s="266"/>
      <c r="F280" s="271"/>
    </row>
    <row r="281" ht="17.25" customHeight="1" spans="1:6">
      <c r="A281" s="276" t="s">
        <v>346</v>
      </c>
      <c r="B281" s="269">
        <v>10931</v>
      </c>
      <c r="C281" s="269"/>
      <c r="D281" s="269">
        <v>14434</v>
      </c>
      <c r="E281" s="266"/>
      <c r="F281" s="271">
        <v>1.31409322651129</v>
      </c>
    </row>
    <row r="282" ht="17.25" customHeight="1" spans="1:6">
      <c r="A282" s="274" t="s">
        <v>180</v>
      </c>
      <c r="B282" s="269">
        <v>7271</v>
      </c>
      <c r="C282" s="269"/>
      <c r="D282" s="269">
        <v>7538</v>
      </c>
      <c r="E282" s="266"/>
      <c r="F282" s="271">
        <v>0.898236415633937</v>
      </c>
    </row>
    <row r="283" ht="17.25" customHeight="1" spans="1:6">
      <c r="A283" s="275" t="s">
        <v>181</v>
      </c>
      <c r="B283" s="269">
        <v>3196</v>
      </c>
      <c r="C283" s="269"/>
      <c r="D283" s="269">
        <v>5899</v>
      </c>
      <c r="E283" s="266"/>
      <c r="F283" s="271">
        <v>2.2758487654321</v>
      </c>
    </row>
    <row r="284" ht="17.25" customHeight="1" spans="1:6">
      <c r="A284" s="273" t="s">
        <v>182</v>
      </c>
      <c r="B284" s="269">
        <v>0</v>
      </c>
      <c r="C284" s="269"/>
      <c r="D284" s="269">
        <v>0</v>
      </c>
      <c r="E284" s="266"/>
      <c r="F284" s="271"/>
    </row>
    <row r="285" ht="17.25" customHeight="1" spans="1:6">
      <c r="A285" s="273" t="s">
        <v>222</v>
      </c>
      <c r="B285" s="269">
        <v>464</v>
      </c>
      <c r="C285" s="269"/>
      <c r="D285" s="269">
        <v>252</v>
      </c>
      <c r="E285" s="266"/>
      <c r="F285" s="271"/>
    </row>
    <row r="286" ht="17.25" customHeight="1" spans="1:6">
      <c r="A286" s="273" t="s">
        <v>347</v>
      </c>
      <c r="B286" s="269">
        <v>0</v>
      </c>
      <c r="C286" s="269"/>
      <c r="D286" s="269">
        <v>0</v>
      </c>
      <c r="E286" s="266"/>
      <c r="F286" s="271"/>
    </row>
    <row r="287" ht="17.25" customHeight="1" spans="1:6">
      <c r="A287" s="274" t="s">
        <v>348</v>
      </c>
      <c r="B287" s="269">
        <v>0</v>
      </c>
      <c r="C287" s="269"/>
      <c r="D287" s="269">
        <v>0</v>
      </c>
      <c r="E287" s="266"/>
      <c r="F287" s="271"/>
    </row>
    <row r="288" ht="17.25" customHeight="1" spans="1:6">
      <c r="A288" s="274" t="s">
        <v>189</v>
      </c>
      <c r="B288" s="269">
        <v>0</v>
      </c>
      <c r="C288" s="269"/>
      <c r="D288" s="269">
        <v>0</v>
      </c>
      <c r="E288" s="266"/>
      <c r="F288" s="271"/>
    </row>
    <row r="289" ht="17.25" customHeight="1" spans="1:6">
      <c r="A289" s="274" t="s">
        <v>349</v>
      </c>
      <c r="B289" s="269">
        <v>0</v>
      </c>
      <c r="C289" s="269"/>
      <c r="D289" s="269">
        <v>745</v>
      </c>
      <c r="E289" s="266"/>
      <c r="F289" s="271"/>
    </row>
    <row r="290" ht="17.25" customHeight="1" spans="1:6">
      <c r="A290" s="272" t="s">
        <v>350</v>
      </c>
      <c r="B290" s="269">
        <v>0</v>
      </c>
      <c r="C290" s="269"/>
      <c r="D290" s="269">
        <v>0</v>
      </c>
      <c r="E290" s="266"/>
      <c r="F290" s="271"/>
    </row>
    <row r="291" ht="17.25" customHeight="1" spans="1:6">
      <c r="A291" s="273" t="s">
        <v>180</v>
      </c>
      <c r="B291" s="269">
        <v>0</v>
      </c>
      <c r="C291" s="269"/>
      <c r="D291" s="269">
        <v>0</v>
      </c>
      <c r="E291" s="266"/>
      <c r="F291" s="271"/>
    </row>
    <row r="292" ht="17.25" customHeight="1" spans="1:6">
      <c r="A292" s="273" t="s">
        <v>181</v>
      </c>
      <c r="B292" s="269">
        <v>0</v>
      </c>
      <c r="C292" s="269"/>
      <c r="D292" s="269">
        <v>0</v>
      </c>
      <c r="E292" s="266"/>
      <c r="F292" s="271"/>
    </row>
    <row r="293" ht="17.25" customHeight="1" spans="1:6">
      <c r="A293" s="274" t="s">
        <v>182</v>
      </c>
      <c r="B293" s="269">
        <v>0</v>
      </c>
      <c r="C293" s="269"/>
      <c r="D293" s="269">
        <v>0</v>
      </c>
      <c r="E293" s="266"/>
      <c r="F293" s="271"/>
    </row>
    <row r="294" ht="17.25" customHeight="1" spans="1:6">
      <c r="A294" s="274" t="s">
        <v>351</v>
      </c>
      <c r="B294" s="269">
        <v>0</v>
      </c>
      <c r="C294" s="269"/>
      <c r="D294" s="269">
        <v>0</v>
      </c>
      <c r="E294" s="266"/>
      <c r="F294" s="271"/>
    </row>
    <row r="295" ht="17.25" customHeight="1" spans="1:6">
      <c r="A295" s="274" t="s">
        <v>189</v>
      </c>
      <c r="B295" s="269">
        <v>0</v>
      </c>
      <c r="C295" s="269"/>
      <c r="D295" s="269">
        <v>0</v>
      </c>
      <c r="E295" s="266"/>
      <c r="F295" s="271"/>
    </row>
    <row r="296" ht="17.25" customHeight="1" spans="1:6">
      <c r="A296" s="275" t="s">
        <v>352</v>
      </c>
      <c r="B296" s="269">
        <v>0</v>
      </c>
      <c r="C296" s="269"/>
      <c r="D296" s="269">
        <v>0</v>
      </c>
      <c r="E296" s="266"/>
      <c r="F296" s="271"/>
    </row>
    <row r="297" ht="17.25" customHeight="1" spans="1:6">
      <c r="A297" s="272" t="s">
        <v>353</v>
      </c>
      <c r="B297" s="269">
        <v>1798</v>
      </c>
      <c r="C297" s="269"/>
      <c r="D297" s="269">
        <v>1872</v>
      </c>
      <c r="E297" s="266"/>
      <c r="F297" s="271">
        <v>1.05583756345178</v>
      </c>
    </row>
    <row r="298" ht="17.25" customHeight="1" spans="1:6">
      <c r="A298" s="273" t="s">
        <v>180</v>
      </c>
      <c r="B298" s="269">
        <v>1781</v>
      </c>
      <c r="C298" s="269"/>
      <c r="D298" s="269">
        <v>1657</v>
      </c>
      <c r="E298" s="266"/>
      <c r="F298" s="271">
        <v>1.0808871493803</v>
      </c>
    </row>
    <row r="299" ht="17.25" customHeight="1" spans="1:6">
      <c r="A299" s="273" t="s">
        <v>181</v>
      </c>
      <c r="B299" s="269">
        <v>17</v>
      </c>
      <c r="C299" s="269"/>
      <c r="D299" s="269">
        <v>215</v>
      </c>
      <c r="E299" s="266"/>
      <c r="F299" s="271">
        <v>1</v>
      </c>
    </row>
    <row r="300" ht="17.25" customHeight="1" spans="1:6">
      <c r="A300" s="274" t="s">
        <v>182</v>
      </c>
      <c r="B300" s="269">
        <v>0</v>
      </c>
      <c r="C300" s="269"/>
      <c r="D300" s="269">
        <v>0</v>
      </c>
      <c r="E300" s="266"/>
      <c r="F300" s="271"/>
    </row>
    <row r="301" ht="17.25" customHeight="1" spans="1:6">
      <c r="A301" s="274" t="s">
        <v>354</v>
      </c>
      <c r="B301" s="269">
        <v>0</v>
      </c>
      <c r="C301" s="269"/>
      <c r="D301" s="269">
        <v>0</v>
      </c>
      <c r="E301" s="266"/>
      <c r="F301" s="271"/>
    </row>
    <row r="302" ht="17.25" customHeight="1" spans="1:6">
      <c r="A302" s="274" t="s">
        <v>355</v>
      </c>
      <c r="B302" s="269">
        <v>0</v>
      </c>
      <c r="C302" s="269"/>
      <c r="D302" s="269">
        <v>0</v>
      </c>
      <c r="E302" s="266"/>
      <c r="F302" s="271"/>
    </row>
    <row r="303" ht="17.25" customHeight="1" spans="1:6">
      <c r="A303" s="274" t="s">
        <v>189</v>
      </c>
      <c r="B303" s="269">
        <v>0</v>
      </c>
      <c r="C303" s="269"/>
      <c r="D303" s="269">
        <v>0</v>
      </c>
      <c r="E303" s="266"/>
      <c r="F303" s="271"/>
    </row>
    <row r="304" ht="17.25" customHeight="1" spans="1:6">
      <c r="A304" s="274" t="s">
        <v>356</v>
      </c>
      <c r="B304" s="269">
        <v>0</v>
      </c>
      <c r="C304" s="269"/>
      <c r="D304" s="269">
        <v>0</v>
      </c>
      <c r="E304" s="266"/>
      <c r="F304" s="271">
        <v>0</v>
      </c>
    </row>
    <row r="305" ht="17.25" customHeight="1" spans="1:6">
      <c r="A305" s="277" t="s">
        <v>357</v>
      </c>
      <c r="B305" s="269">
        <v>2123</v>
      </c>
      <c r="C305" s="269"/>
      <c r="D305" s="269">
        <v>2949</v>
      </c>
      <c r="E305" s="266"/>
      <c r="F305" s="271">
        <v>1.19683441558442</v>
      </c>
    </row>
    <row r="306" ht="17.25" customHeight="1" spans="1:6">
      <c r="A306" s="273" t="s">
        <v>180</v>
      </c>
      <c r="B306" s="269">
        <v>2025</v>
      </c>
      <c r="C306" s="269"/>
      <c r="D306" s="269">
        <v>2085</v>
      </c>
      <c r="E306" s="266"/>
      <c r="F306" s="271">
        <v>1.18600682593857</v>
      </c>
    </row>
    <row r="307" ht="17.25" customHeight="1" spans="1:6">
      <c r="A307" s="273" t="s">
        <v>181</v>
      </c>
      <c r="B307" s="269">
        <v>19</v>
      </c>
      <c r="C307" s="269"/>
      <c r="D307" s="269">
        <v>551</v>
      </c>
      <c r="E307" s="266"/>
      <c r="F307" s="271">
        <v>1.28438228438228</v>
      </c>
    </row>
    <row r="308" ht="17.25" customHeight="1" spans="1:6">
      <c r="A308" s="273" t="s">
        <v>182</v>
      </c>
      <c r="B308" s="269">
        <v>0</v>
      </c>
      <c r="C308" s="269"/>
      <c r="D308" s="269">
        <v>0</v>
      </c>
      <c r="E308" s="266"/>
      <c r="F308" s="271"/>
    </row>
    <row r="309" ht="17.25" customHeight="1" spans="1:6">
      <c r="A309" s="274" t="s">
        <v>358</v>
      </c>
      <c r="B309" s="269">
        <v>51</v>
      </c>
      <c r="C309" s="269"/>
      <c r="D309" s="269">
        <v>51</v>
      </c>
      <c r="E309" s="266"/>
      <c r="F309" s="271">
        <v>2.31818181818182</v>
      </c>
    </row>
    <row r="310" ht="17.25" customHeight="1" spans="1:6">
      <c r="A310" s="274" t="s">
        <v>359</v>
      </c>
      <c r="B310" s="269">
        <v>28</v>
      </c>
      <c r="C310" s="269"/>
      <c r="D310" s="269">
        <v>28</v>
      </c>
      <c r="E310" s="266"/>
      <c r="F310" s="271">
        <v>0.96551724137931</v>
      </c>
    </row>
    <row r="311" ht="17.25" customHeight="1" spans="1:6">
      <c r="A311" s="274" t="s">
        <v>360</v>
      </c>
      <c r="B311" s="269">
        <v>0</v>
      </c>
      <c r="C311" s="269"/>
      <c r="D311" s="269">
        <v>39</v>
      </c>
      <c r="E311" s="266"/>
      <c r="F311" s="271"/>
    </row>
    <row r="312" ht="17.25" customHeight="1" spans="1:6">
      <c r="A312" s="273" t="s">
        <v>189</v>
      </c>
      <c r="B312" s="269">
        <v>0</v>
      </c>
      <c r="C312" s="269"/>
      <c r="D312" s="269">
        <v>0</v>
      </c>
      <c r="E312" s="266"/>
      <c r="F312" s="271"/>
    </row>
    <row r="313" ht="17.25" customHeight="1" spans="1:6">
      <c r="A313" s="273" t="s">
        <v>361</v>
      </c>
      <c r="B313" s="269">
        <v>0</v>
      </c>
      <c r="C313" s="269"/>
      <c r="D313" s="269">
        <v>195</v>
      </c>
      <c r="E313" s="266"/>
      <c r="F313" s="271">
        <v>0.86283185840708</v>
      </c>
    </row>
    <row r="314" ht="17.25" customHeight="1" spans="1:6">
      <c r="A314" s="272" t="s">
        <v>362</v>
      </c>
      <c r="B314" s="269">
        <v>904</v>
      </c>
      <c r="C314" s="269"/>
      <c r="D314" s="269">
        <v>1143</v>
      </c>
      <c r="E314" s="266" t="e">
        <f>D314/C314*100</f>
        <v>#DIV/0!</v>
      </c>
      <c r="F314" s="271">
        <v>1.06523765144455</v>
      </c>
    </row>
    <row r="315" ht="17.25" customHeight="1" spans="1:6">
      <c r="A315" s="274" t="s">
        <v>180</v>
      </c>
      <c r="B315" s="269">
        <v>879</v>
      </c>
      <c r="C315" s="269"/>
      <c r="D315" s="269">
        <v>916</v>
      </c>
      <c r="E315" s="266"/>
      <c r="F315" s="271">
        <v>1.09307875894988</v>
      </c>
    </row>
    <row r="316" ht="17.25" customHeight="1" spans="1:6">
      <c r="A316" s="274" t="s">
        <v>181</v>
      </c>
      <c r="B316" s="269">
        <v>1</v>
      </c>
      <c r="C316" s="269"/>
      <c r="D316" s="269">
        <v>87</v>
      </c>
      <c r="E316" s="266"/>
      <c r="F316" s="271">
        <v>0.776785714285714</v>
      </c>
    </row>
    <row r="317" ht="17.25" customHeight="1" spans="1:6">
      <c r="A317" s="274" t="s">
        <v>182</v>
      </c>
      <c r="B317" s="269">
        <v>0</v>
      </c>
      <c r="C317" s="269"/>
      <c r="D317" s="269">
        <v>0</v>
      </c>
      <c r="E317" s="266"/>
      <c r="F317" s="271"/>
    </row>
    <row r="318" ht="17.25" customHeight="1" spans="1:6">
      <c r="A318" s="275" t="s">
        <v>363</v>
      </c>
      <c r="B318" s="269">
        <v>0</v>
      </c>
      <c r="C318" s="269"/>
      <c r="D318" s="269">
        <v>10</v>
      </c>
      <c r="E318" s="266"/>
      <c r="F318" s="271">
        <v>0.833333333333333</v>
      </c>
    </row>
    <row r="319" ht="17.25" customHeight="1" spans="1:6">
      <c r="A319" s="273" t="s">
        <v>364</v>
      </c>
      <c r="B319" s="269">
        <v>0</v>
      </c>
      <c r="C319" s="269"/>
      <c r="D319" s="269">
        <v>22</v>
      </c>
      <c r="E319" s="266"/>
      <c r="F319" s="271">
        <v>1.04761904761905</v>
      </c>
    </row>
    <row r="320" ht="17.25" customHeight="1" spans="1:6">
      <c r="A320" s="273" t="s">
        <v>365</v>
      </c>
      <c r="B320" s="269">
        <v>0</v>
      </c>
      <c r="C320" s="269"/>
      <c r="D320" s="269">
        <v>17</v>
      </c>
      <c r="E320" s="266"/>
      <c r="F320" s="271">
        <v>1</v>
      </c>
    </row>
    <row r="321" ht="17.25" customHeight="1" spans="1:6">
      <c r="A321" s="273" t="s">
        <v>366</v>
      </c>
      <c r="B321" s="269">
        <v>24</v>
      </c>
      <c r="C321" s="269"/>
      <c r="D321" s="269">
        <v>23</v>
      </c>
      <c r="E321" s="266"/>
      <c r="F321" s="271">
        <v>0.657142857142857</v>
      </c>
    </row>
    <row r="322" ht="17.25" customHeight="1" spans="1:6">
      <c r="A322" s="274" t="s">
        <v>367</v>
      </c>
      <c r="B322" s="269">
        <v>0</v>
      </c>
      <c r="C322" s="269"/>
      <c r="D322" s="269">
        <v>0</v>
      </c>
      <c r="E322" s="266"/>
      <c r="F322" s="271"/>
    </row>
    <row r="323" ht="17.25" customHeight="1" spans="1:6">
      <c r="A323" s="274" t="s">
        <v>368</v>
      </c>
      <c r="B323" s="269">
        <v>0</v>
      </c>
      <c r="C323" s="269"/>
      <c r="D323" s="269">
        <v>0</v>
      </c>
      <c r="E323" s="266"/>
      <c r="F323" s="271"/>
    </row>
    <row r="324" ht="17.25" customHeight="1" spans="1:6">
      <c r="A324" s="274" t="s">
        <v>369</v>
      </c>
      <c r="B324" s="269">
        <v>0</v>
      </c>
      <c r="C324" s="269"/>
      <c r="D324" s="269">
        <v>68</v>
      </c>
      <c r="E324" s="266"/>
      <c r="F324" s="271">
        <v>1.78947368421053</v>
      </c>
    </row>
    <row r="325" ht="17.25" customHeight="1" spans="1:6">
      <c r="A325" s="274" t="s">
        <v>370</v>
      </c>
      <c r="B325" s="269">
        <v>0</v>
      </c>
      <c r="C325" s="269"/>
      <c r="D325" s="269">
        <v>0</v>
      </c>
      <c r="E325" s="266"/>
      <c r="F325" s="271"/>
    </row>
    <row r="326" ht="17.25" customHeight="1" spans="1:6">
      <c r="A326" s="274" t="s">
        <v>371</v>
      </c>
      <c r="B326" s="269">
        <v>0</v>
      </c>
      <c r="C326" s="269"/>
      <c r="D326" s="269">
        <v>0</v>
      </c>
      <c r="E326" s="266"/>
      <c r="F326" s="271"/>
    </row>
    <row r="327" ht="17.25" customHeight="1" spans="1:6">
      <c r="A327" s="274" t="s">
        <v>222</v>
      </c>
      <c r="B327" s="269">
        <v>0</v>
      </c>
      <c r="C327" s="269"/>
      <c r="D327" s="269">
        <v>0</v>
      </c>
      <c r="E327" s="266"/>
      <c r="F327" s="271"/>
    </row>
    <row r="328" ht="17.25" customHeight="1" spans="1:6">
      <c r="A328" s="274" t="s">
        <v>189</v>
      </c>
      <c r="B328" s="269">
        <v>0</v>
      </c>
      <c r="C328" s="269"/>
      <c r="D328" s="269">
        <v>0</v>
      </c>
      <c r="E328" s="266"/>
      <c r="F328" s="271"/>
    </row>
    <row r="329" ht="17.25" customHeight="1" spans="1:6">
      <c r="A329" s="273" t="s">
        <v>372</v>
      </c>
      <c r="B329" s="269">
        <v>0</v>
      </c>
      <c r="C329" s="269"/>
      <c r="D329" s="269">
        <v>0</v>
      </c>
      <c r="E329" s="266"/>
      <c r="F329" s="271"/>
    </row>
    <row r="330" ht="17.25" customHeight="1" spans="1:6">
      <c r="A330" s="272" t="s">
        <v>373</v>
      </c>
      <c r="B330" s="269">
        <v>0</v>
      </c>
      <c r="C330" s="269"/>
      <c r="D330" s="269">
        <v>0</v>
      </c>
      <c r="E330" s="266"/>
      <c r="F330" s="271"/>
    </row>
    <row r="331" ht="17.25" customHeight="1" spans="1:6">
      <c r="A331" s="273" t="s">
        <v>180</v>
      </c>
      <c r="B331" s="269">
        <v>0</v>
      </c>
      <c r="C331" s="269"/>
      <c r="D331" s="269">
        <v>0</v>
      </c>
      <c r="E331" s="266"/>
      <c r="F331" s="271"/>
    </row>
    <row r="332" ht="17.25" customHeight="1" spans="1:6">
      <c r="A332" s="274" t="s">
        <v>181</v>
      </c>
      <c r="B332" s="269">
        <v>0</v>
      </c>
      <c r="C332" s="269"/>
      <c r="D332" s="269">
        <v>0</v>
      </c>
      <c r="E332" s="266"/>
      <c r="F332" s="271"/>
    </row>
    <row r="333" ht="17.25" customHeight="1" spans="1:6">
      <c r="A333" s="274" t="s">
        <v>182</v>
      </c>
      <c r="B333" s="269">
        <v>0</v>
      </c>
      <c r="C333" s="269"/>
      <c r="D333" s="269">
        <v>0</v>
      </c>
      <c r="E333" s="266"/>
      <c r="F333" s="271"/>
    </row>
    <row r="334" ht="17.25" customHeight="1" spans="1:6">
      <c r="A334" s="274" t="s">
        <v>374</v>
      </c>
      <c r="B334" s="269">
        <v>0</v>
      </c>
      <c r="C334" s="269"/>
      <c r="D334" s="269">
        <v>0</v>
      </c>
      <c r="E334" s="266"/>
      <c r="F334" s="271"/>
    </row>
    <row r="335" ht="17.25" customHeight="1" spans="1:6">
      <c r="A335" s="275" t="s">
        <v>375</v>
      </c>
      <c r="B335" s="269">
        <v>0</v>
      </c>
      <c r="C335" s="269"/>
      <c r="D335" s="269">
        <v>0</v>
      </c>
      <c r="E335" s="266"/>
      <c r="F335" s="271"/>
    </row>
    <row r="336" ht="17.25" customHeight="1" spans="1:6">
      <c r="A336" s="273" t="s">
        <v>376</v>
      </c>
      <c r="B336" s="269">
        <v>0</v>
      </c>
      <c r="C336" s="269"/>
      <c r="D336" s="269">
        <v>0</v>
      </c>
      <c r="E336" s="266"/>
      <c r="F336" s="271"/>
    </row>
    <row r="337" ht="17.25" customHeight="1" spans="1:6">
      <c r="A337" s="273" t="s">
        <v>222</v>
      </c>
      <c r="B337" s="269">
        <v>0</v>
      </c>
      <c r="C337" s="269"/>
      <c r="D337" s="269">
        <v>0</v>
      </c>
      <c r="E337" s="266"/>
      <c r="F337" s="271"/>
    </row>
    <row r="338" ht="17.25" customHeight="1" spans="1:6">
      <c r="A338" s="273" t="s">
        <v>189</v>
      </c>
      <c r="B338" s="269">
        <v>0</v>
      </c>
      <c r="C338" s="269"/>
      <c r="D338" s="269">
        <v>0</v>
      </c>
      <c r="E338" s="266"/>
      <c r="F338" s="271"/>
    </row>
    <row r="339" ht="17.25" customHeight="1" spans="1:6">
      <c r="A339" s="273" t="s">
        <v>377</v>
      </c>
      <c r="B339" s="269">
        <v>0</v>
      </c>
      <c r="C339" s="269"/>
      <c r="D339" s="269">
        <v>0</v>
      </c>
      <c r="E339" s="266"/>
      <c r="F339" s="271"/>
    </row>
    <row r="340" ht="17.25" customHeight="1" spans="1:6">
      <c r="A340" s="276" t="s">
        <v>378</v>
      </c>
      <c r="B340" s="269">
        <v>0</v>
      </c>
      <c r="C340" s="269"/>
      <c r="D340" s="269">
        <v>0</v>
      </c>
      <c r="E340" s="266"/>
      <c r="F340" s="271"/>
    </row>
    <row r="341" ht="17.25" customHeight="1" spans="1:6">
      <c r="A341" s="274" t="s">
        <v>180</v>
      </c>
      <c r="B341" s="269">
        <v>0</v>
      </c>
      <c r="C341" s="269"/>
      <c r="D341" s="269">
        <v>0</v>
      </c>
      <c r="E341" s="266"/>
      <c r="F341" s="271"/>
    </row>
    <row r="342" ht="17.25" customHeight="1" spans="1:6">
      <c r="A342" s="274" t="s">
        <v>181</v>
      </c>
      <c r="B342" s="269">
        <v>0</v>
      </c>
      <c r="C342" s="269"/>
      <c r="D342" s="269">
        <v>0</v>
      </c>
      <c r="E342" s="266"/>
      <c r="F342" s="271"/>
    </row>
    <row r="343" ht="17.25" customHeight="1" spans="1:6">
      <c r="A343" s="273" t="s">
        <v>182</v>
      </c>
      <c r="B343" s="269">
        <v>0</v>
      </c>
      <c r="C343" s="269"/>
      <c r="D343" s="269">
        <v>0</v>
      </c>
      <c r="E343" s="266"/>
      <c r="F343" s="271"/>
    </row>
    <row r="344" ht="17.25" customHeight="1" spans="1:6">
      <c r="A344" s="273" t="s">
        <v>379</v>
      </c>
      <c r="B344" s="269">
        <v>0</v>
      </c>
      <c r="C344" s="269"/>
      <c r="D344" s="269">
        <v>0</v>
      </c>
      <c r="E344" s="266"/>
      <c r="F344" s="271"/>
    </row>
    <row r="345" ht="17.25" customHeight="1" spans="1:6">
      <c r="A345" s="273" t="s">
        <v>380</v>
      </c>
      <c r="B345" s="269">
        <v>0</v>
      </c>
      <c r="C345" s="269"/>
      <c r="D345" s="269">
        <v>0</v>
      </c>
      <c r="E345" s="266"/>
      <c r="F345" s="271"/>
    </row>
    <row r="346" ht="17.25" customHeight="1" spans="1:6">
      <c r="A346" s="274" t="s">
        <v>381</v>
      </c>
      <c r="B346" s="269">
        <v>0</v>
      </c>
      <c r="C346" s="269"/>
      <c r="D346" s="269">
        <v>0</v>
      </c>
      <c r="E346" s="266"/>
      <c r="F346" s="271"/>
    </row>
    <row r="347" ht="17.25" customHeight="1" spans="1:6">
      <c r="A347" s="274" t="s">
        <v>222</v>
      </c>
      <c r="B347" s="269">
        <v>0</v>
      </c>
      <c r="C347" s="269"/>
      <c r="D347" s="269">
        <v>0</v>
      </c>
      <c r="E347" s="266"/>
      <c r="F347" s="271"/>
    </row>
    <row r="348" ht="17.25" customHeight="1" spans="1:6">
      <c r="A348" s="274" t="s">
        <v>189</v>
      </c>
      <c r="B348" s="269">
        <v>0</v>
      </c>
      <c r="C348" s="269"/>
      <c r="D348" s="269">
        <v>0</v>
      </c>
      <c r="E348" s="266"/>
      <c r="F348" s="271"/>
    </row>
    <row r="349" ht="17.25" customHeight="1" spans="1:6">
      <c r="A349" s="274" t="s">
        <v>382</v>
      </c>
      <c r="B349" s="269">
        <v>0</v>
      </c>
      <c r="C349" s="269"/>
      <c r="D349" s="269">
        <v>0</v>
      </c>
      <c r="E349" s="266"/>
      <c r="F349" s="271"/>
    </row>
    <row r="350" ht="17.25" customHeight="1" spans="1:6">
      <c r="A350" s="277" t="s">
        <v>383</v>
      </c>
      <c r="B350" s="269">
        <v>5</v>
      </c>
      <c r="C350" s="269"/>
      <c r="D350" s="269">
        <v>0</v>
      </c>
      <c r="E350" s="266"/>
      <c r="F350" s="271">
        <v>0</v>
      </c>
    </row>
    <row r="351" ht="17.25" customHeight="1" spans="1:6">
      <c r="A351" s="273" t="s">
        <v>180</v>
      </c>
      <c r="B351" s="269">
        <v>0</v>
      </c>
      <c r="C351" s="269"/>
      <c r="D351" s="269">
        <v>0</v>
      </c>
      <c r="E351" s="266"/>
      <c r="F351" s="271"/>
    </row>
    <row r="352" ht="17.25" customHeight="1" spans="1:6">
      <c r="A352" s="273" t="s">
        <v>181</v>
      </c>
      <c r="B352" s="269">
        <v>5</v>
      </c>
      <c r="C352" s="269"/>
      <c r="D352" s="269">
        <v>0</v>
      </c>
      <c r="E352" s="266"/>
      <c r="F352" s="271">
        <v>0</v>
      </c>
    </row>
    <row r="353" ht="17.25" customHeight="1" spans="1:6">
      <c r="A353" s="273" t="s">
        <v>182</v>
      </c>
      <c r="B353" s="269">
        <v>0</v>
      </c>
      <c r="C353" s="269"/>
      <c r="D353" s="269">
        <v>0</v>
      </c>
      <c r="E353" s="266"/>
      <c r="F353" s="271"/>
    </row>
    <row r="354" ht="17.25" customHeight="1" spans="1:6">
      <c r="A354" s="274" t="s">
        <v>384</v>
      </c>
      <c r="B354" s="269">
        <v>0</v>
      </c>
      <c r="C354" s="269"/>
      <c r="D354" s="269">
        <v>0</v>
      </c>
      <c r="E354" s="266"/>
      <c r="F354" s="271"/>
    </row>
    <row r="355" ht="17.25" customHeight="1" spans="1:6">
      <c r="A355" s="274" t="s">
        <v>385</v>
      </c>
      <c r="B355" s="269">
        <v>0</v>
      </c>
      <c r="C355" s="269"/>
      <c r="D355" s="269">
        <v>0</v>
      </c>
      <c r="E355" s="266"/>
      <c r="F355" s="271"/>
    </row>
    <row r="356" ht="17.25" customHeight="1" spans="1:6">
      <c r="A356" s="274" t="s">
        <v>189</v>
      </c>
      <c r="B356" s="269">
        <v>0</v>
      </c>
      <c r="C356" s="269"/>
      <c r="D356" s="269">
        <v>0</v>
      </c>
      <c r="E356" s="266"/>
      <c r="F356" s="271"/>
    </row>
    <row r="357" ht="17.25" customHeight="1" spans="1:6">
      <c r="A357" s="273" t="s">
        <v>386</v>
      </c>
      <c r="B357" s="269">
        <v>0</v>
      </c>
      <c r="C357" s="269"/>
      <c r="D357" s="269">
        <v>0</v>
      </c>
      <c r="E357" s="266"/>
      <c r="F357" s="271"/>
    </row>
    <row r="358" ht="17.25" customHeight="1" spans="1:6">
      <c r="A358" s="272" t="s">
        <v>387</v>
      </c>
      <c r="B358" s="269">
        <v>0</v>
      </c>
      <c r="C358" s="269"/>
      <c r="D358" s="269">
        <v>0</v>
      </c>
      <c r="E358" s="266"/>
      <c r="F358" s="271"/>
    </row>
    <row r="359" ht="17.25" customHeight="1" spans="1:6">
      <c r="A359" s="273" t="s">
        <v>180</v>
      </c>
      <c r="B359" s="269">
        <v>0</v>
      </c>
      <c r="C359" s="269"/>
      <c r="D359" s="269">
        <v>0</v>
      </c>
      <c r="E359" s="266"/>
      <c r="F359" s="271"/>
    </row>
    <row r="360" ht="17.25" customHeight="1" spans="1:6">
      <c r="A360" s="274" t="s">
        <v>181</v>
      </c>
      <c r="B360" s="269">
        <v>0</v>
      </c>
      <c r="C360" s="269"/>
      <c r="D360" s="269">
        <v>0</v>
      </c>
      <c r="E360" s="266"/>
      <c r="F360" s="271"/>
    </row>
    <row r="361" ht="17.25" customHeight="1" spans="1:6">
      <c r="A361" s="274" t="s">
        <v>222</v>
      </c>
      <c r="B361" s="269">
        <v>0</v>
      </c>
      <c r="C361" s="269"/>
      <c r="D361" s="269">
        <v>0</v>
      </c>
      <c r="E361" s="266"/>
      <c r="F361" s="271"/>
    </row>
    <row r="362" ht="17.25" customHeight="1" spans="1:6">
      <c r="A362" s="274" t="s">
        <v>388</v>
      </c>
      <c r="B362" s="269">
        <v>0</v>
      </c>
      <c r="C362" s="269"/>
      <c r="D362" s="269">
        <v>0</v>
      </c>
      <c r="E362" s="266"/>
      <c r="F362" s="271"/>
    </row>
    <row r="363" ht="17.25" customHeight="1" spans="1:6">
      <c r="A363" s="273" t="s">
        <v>389</v>
      </c>
      <c r="B363" s="269">
        <v>0</v>
      </c>
      <c r="C363" s="269"/>
      <c r="D363" s="269">
        <v>0</v>
      </c>
      <c r="E363" s="266"/>
      <c r="F363" s="271"/>
    </row>
    <row r="364" ht="17.25" customHeight="1" spans="1:6">
      <c r="A364" s="276" t="s">
        <v>390</v>
      </c>
      <c r="B364" s="269">
        <v>0</v>
      </c>
      <c r="C364" s="269"/>
      <c r="D364" s="269">
        <v>0</v>
      </c>
      <c r="E364" s="266"/>
      <c r="F364" s="271">
        <v>0</v>
      </c>
    </row>
    <row r="365" ht="17.25" customHeight="1" spans="1:6">
      <c r="A365" s="273" t="s">
        <v>391</v>
      </c>
      <c r="B365" s="269">
        <v>0</v>
      </c>
      <c r="C365" s="269"/>
      <c r="D365" s="269">
        <v>0</v>
      </c>
      <c r="E365" s="266"/>
      <c r="F365" s="271">
        <v>0</v>
      </c>
    </row>
    <row r="366" ht="17.25" customHeight="1" spans="1:6">
      <c r="A366" s="268" t="s">
        <v>43</v>
      </c>
      <c r="B366" s="269">
        <v>43803</v>
      </c>
      <c r="C366" s="269">
        <f>49076+500+1000+500+500+500+316</f>
        <v>52392</v>
      </c>
      <c r="D366" s="270">
        <v>51612</v>
      </c>
      <c r="E366" s="266">
        <f>D366/C366*100</f>
        <v>98.5112230874943</v>
      </c>
      <c r="F366" s="271">
        <v>1.0476229142138</v>
      </c>
    </row>
    <row r="367" ht="17.25" customHeight="1" spans="1:6">
      <c r="A367" s="276" t="s">
        <v>392</v>
      </c>
      <c r="B367" s="269">
        <v>395</v>
      </c>
      <c r="C367" s="269"/>
      <c r="D367" s="269">
        <v>409</v>
      </c>
      <c r="E367" s="266"/>
      <c r="F367" s="271">
        <v>0.929545454545455</v>
      </c>
    </row>
    <row r="368" ht="17.25" customHeight="1" spans="1:6">
      <c r="A368" s="273" t="s">
        <v>180</v>
      </c>
      <c r="B368" s="269">
        <v>395</v>
      </c>
      <c r="C368" s="269"/>
      <c r="D368" s="269">
        <v>403</v>
      </c>
      <c r="E368" s="266"/>
      <c r="F368" s="271">
        <v>0.930715935334873</v>
      </c>
    </row>
    <row r="369" ht="17.25" customHeight="1" spans="1:6">
      <c r="A369" s="273" t="s">
        <v>181</v>
      </c>
      <c r="B369" s="269">
        <v>0</v>
      </c>
      <c r="C369" s="269"/>
      <c r="D369" s="269">
        <v>6</v>
      </c>
      <c r="E369" s="266"/>
      <c r="F369" s="271">
        <v>0.857142857142857</v>
      </c>
    </row>
    <row r="370" ht="17.25" customHeight="1" spans="1:6">
      <c r="A370" s="273" t="s">
        <v>182</v>
      </c>
      <c r="B370" s="269">
        <v>0</v>
      </c>
      <c r="C370" s="269"/>
      <c r="D370" s="269">
        <v>0</v>
      </c>
      <c r="E370" s="266"/>
      <c r="F370" s="271"/>
    </row>
    <row r="371" ht="17.25" customHeight="1" spans="1:6">
      <c r="A371" s="274" t="s">
        <v>393</v>
      </c>
      <c r="B371" s="269">
        <v>0</v>
      </c>
      <c r="C371" s="269"/>
      <c r="D371" s="269">
        <v>0</v>
      </c>
      <c r="E371" s="266"/>
      <c r="F371" s="271"/>
    </row>
    <row r="372" ht="17.25" customHeight="1" spans="1:6">
      <c r="A372" s="272" t="s">
        <v>394</v>
      </c>
      <c r="B372" s="269">
        <v>37514</v>
      </c>
      <c r="C372" s="269"/>
      <c r="D372" s="269">
        <v>42713</v>
      </c>
      <c r="E372" s="266"/>
      <c r="F372" s="271">
        <v>1.12892824104665</v>
      </c>
    </row>
    <row r="373" ht="17.25" customHeight="1" spans="1:6">
      <c r="A373" s="273" t="s">
        <v>395</v>
      </c>
      <c r="B373" s="269">
        <v>1666</v>
      </c>
      <c r="C373" s="269"/>
      <c r="D373" s="269">
        <v>1767</v>
      </c>
      <c r="E373" s="266"/>
      <c r="F373" s="271">
        <v>0.982758620689655</v>
      </c>
    </row>
    <row r="374" ht="17.25" customHeight="1" spans="1:6">
      <c r="A374" s="273" t="s">
        <v>396</v>
      </c>
      <c r="B374" s="269">
        <v>16849</v>
      </c>
      <c r="C374" s="269"/>
      <c r="D374" s="269">
        <v>18403</v>
      </c>
      <c r="E374" s="266"/>
      <c r="F374" s="271">
        <v>1.16173221387539</v>
      </c>
    </row>
    <row r="375" ht="17.25" customHeight="1" spans="1:6">
      <c r="A375" s="274" t="s">
        <v>397</v>
      </c>
      <c r="B375" s="269">
        <v>11930</v>
      </c>
      <c r="C375" s="269"/>
      <c r="D375" s="269">
        <v>13540</v>
      </c>
      <c r="E375" s="266"/>
      <c r="F375" s="271">
        <v>1.19158672885682</v>
      </c>
    </row>
    <row r="376" ht="17.25" customHeight="1" spans="1:6">
      <c r="A376" s="274" t="s">
        <v>398</v>
      </c>
      <c r="B376" s="269">
        <v>6306</v>
      </c>
      <c r="C376" s="269"/>
      <c r="D376" s="269">
        <v>7149</v>
      </c>
      <c r="E376" s="266"/>
      <c r="F376" s="271">
        <v>1.08647416413374</v>
      </c>
    </row>
    <row r="377" ht="17.25" customHeight="1" spans="1:6">
      <c r="A377" s="274" t="s">
        <v>399</v>
      </c>
      <c r="B377" s="269">
        <v>50</v>
      </c>
      <c r="C377" s="269"/>
      <c r="D377" s="269">
        <v>38</v>
      </c>
      <c r="E377" s="266"/>
      <c r="F377" s="271">
        <v>1</v>
      </c>
    </row>
    <row r="378" ht="17.25" customHeight="1" spans="1:6">
      <c r="A378" s="273" t="s">
        <v>400</v>
      </c>
      <c r="B378" s="269">
        <v>0</v>
      </c>
      <c r="C378" s="269"/>
      <c r="D378" s="269">
        <v>0</v>
      </c>
      <c r="E378" s="266"/>
      <c r="F378" s="271"/>
    </row>
    <row r="379" ht="17.25" customHeight="1" spans="1:6">
      <c r="A379" s="273" t="s">
        <v>401</v>
      </c>
      <c r="B379" s="269">
        <v>0</v>
      </c>
      <c r="C379" s="269"/>
      <c r="D379" s="269">
        <v>0</v>
      </c>
      <c r="E379" s="266"/>
      <c r="F379" s="271"/>
    </row>
    <row r="380" ht="17.25" customHeight="1" spans="1:6">
      <c r="A380" s="273" t="s">
        <v>402</v>
      </c>
      <c r="B380" s="269">
        <v>713</v>
      </c>
      <c r="C380" s="269"/>
      <c r="D380" s="269">
        <v>1816</v>
      </c>
      <c r="E380" s="266"/>
      <c r="F380" s="271">
        <v>0.819864559819413</v>
      </c>
    </row>
    <row r="381" ht="17.25" customHeight="1" spans="1:6">
      <c r="A381" s="272" t="s">
        <v>403</v>
      </c>
      <c r="B381" s="269">
        <v>2913</v>
      </c>
      <c r="C381" s="269"/>
      <c r="D381" s="269">
        <v>3855</v>
      </c>
      <c r="E381" s="266"/>
      <c r="F381" s="271">
        <v>1.13549337260677</v>
      </c>
    </row>
    <row r="382" ht="17.25" customHeight="1" spans="1:6">
      <c r="A382" s="273" t="s">
        <v>404</v>
      </c>
      <c r="B382" s="269">
        <v>0</v>
      </c>
      <c r="C382" s="269"/>
      <c r="D382" s="269">
        <v>0</v>
      </c>
      <c r="E382" s="266"/>
      <c r="F382" s="271"/>
    </row>
    <row r="383" ht="17.25" customHeight="1" spans="1:6">
      <c r="A383" s="273" t="s">
        <v>405</v>
      </c>
      <c r="B383" s="269">
        <v>0</v>
      </c>
      <c r="C383" s="269"/>
      <c r="D383" s="269">
        <v>1115</v>
      </c>
      <c r="E383" s="266"/>
      <c r="F383" s="271">
        <v>4.37254901960784</v>
      </c>
    </row>
    <row r="384" ht="17.25" customHeight="1" spans="1:6">
      <c r="A384" s="273" t="s">
        <v>406</v>
      </c>
      <c r="B384" s="269">
        <v>0</v>
      </c>
      <c r="C384" s="269"/>
      <c r="D384" s="269">
        <v>0</v>
      </c>
      <c r="E384" s="266"/>
      <c r="F384" s="271"/>
    </row>
    <row r="385" ht="17.25" customHeight="1" spans="1:6">
      <c r="A385" s="274" t="s">
        <v>407</v>
      </c>
      <c r="B385" s="269">
        <v>2913</v>
      </c>
      <c r="C385" s="269"/>
      <c r="D385" s="269">
        <v>2740</v>
      </c>
      <c r="E385" s="266"/>
      <c r="F385" s="271">
        <v>0.872611464968153</v>
      </c>
    </row>
    <row r="386" ht="17.25" customHeight="1" spans="1:6">
      <c r="A386" s="274" t="s">
        <v>408</v>
      </c>
      <c r="B386" s="269">
        <v>0</v>
      </c>
      <c r="C386" s="269"/>
      <c r="D386" s="269">
        <v>0</v>
      </c>
      <c r="E386" s="266"/>
      <c r="F386" s="271"/>
    </row>
    <row r="387" ht="17.25" customHeight="1" spans="1:6">
      <c r="A387" s="274" t="s">
        <v>409</v>
      </c>
      <c r="B387" s="269">
        <v>0</v>
      </c>
      <c r="C387" s="269"/>
      <c r="D387" s="269">
        <v>0</v>
      </c>
      <c r="E387" s="266"/>
      <c r="F387" s="271"/>
    </row>
    <row r="388" ht="17.25" customHeight="1" spans="1:6">
      <c r="A388" s="277" t="s">
        <v>410</v>
      </c>
      <c r="B388" s="269">
        <v>0</v>
      </c>
      <c r="C388" s="269"/>
      <c r="D388" s="269">
        <v>0</v>
      </c>
      <c r="E388" s="266"/>
      <c r="F388" s="271"/>
    </row>
    <row r="389" ht="17.25" customHeight="1" spans="1:6">
      <c r="A389" s="273" t="s">
        <v>411</v>
      </c>
      <c r="B389" s="269">
        <v>0</v>
      </c>
      <c r="C389" s="269"/>
      <c r="D389" s="269">
        <v>0</v>
      </c>
      <c r="E389" s="266"/>
      <c r="F389" s="271"/>
    </row>
    <row r="390" ht="17.25" customHeight="1" spans="1:6">
      <c r="A390" s="273" t="s">
        <v>412</v>
      </c>
      <c r="B390" s="269">
        <v>0</v>
      </c>
      <c r="C390" s="269"/>
      <c r="D390" s="269">
        <v>0</v>
      </c>
      <c r="E390" s="266"/>
      <c r="F390" s="271"/>
    </row>
    <row r="391" ht="17.25" customHeight="1" spans="1:6">
      <c r="A391" s="273" t="s">
        <v>413</v>
      </c>
      <c r="B391" s="269">
        <v>0</v>
      </c>
      <c r="C391" s="269"/>
      <c r="D391" s="269">
        <v>0</v>
      </c>
      <c r="E391" s="266"/>
      <c r="F391" s="271"/>
    </row>
    <row r="392" ht="17.25" customHeight="1" spans="1:6">
      <c r="A392" s="274" t="s">
        <v>414</v>
      </c>
      <c r="B392" s="269">
        <v>0</v>
      </c>
      <c r="C392" s="269"/>
      <c r="D392" s="269">
        <v>0</v>
      </c>
      <c r="E392" s="266"/>
      <c r="F392" s="271"/>
    </row>
    <row r="393" ht="17.25" customHeight="1" spans="1:6">
      <c r="A393" s="274" t="s">
        <v>415</v>
      </c>
      <c r="B393" s="269">
        <v>0</v>
      </c>
      <c r="C393" s="269"/>
      <c r="D393" s="269">
        <v>0</v>
      </c>
      <c r="E393" s="266"/>
      <c r="F393" s="271"/>
    </row>
    <row r="394" ht="17.25" customHeight="1" spans="1:6">
      <c r="A394" s="276" t="s">
        <v>416</v>
      </c>
      <c r="B394" s="269">
        <v>0</v>
      </c>
      <c r="C394" s="269"/>
      <c r="D394" s="269">
        <v>0</v>
      </c>
      <c r="E394" s="266"/>
      <c r="F394" s="271"/>
    </row>
    <row r="395" ht="17.25" customHeight="1" spans="1:6">
      <c r="A395" s="273" t="s">
        <v>417</v>
      </c>
      <c r="B395" s="269">
        <v>0</v>
      </c>
      <c r="C395" s="269"/>
      <c r="D395" s="269">
        <v>0</v>
      </c>
      <c r="E395" s="266"/>
      <c r="F395" s="271"/>
    </row>
    <row r="396" ht="17.25" customHeight="1" spans="1:6">
      <c r="A396" s="273" t="s">
        <v>418</v>
      </c>
      <c r="B396" s="269">
        <v>0</v>
      </c>
      <c r="C396" s="269"/>
      <c r="D396" s="269">
        <v>0</v>
      </c>
      <c r="E396" s="266"/>
      <c r="F396" s="271"/>
    </row>
    <row r="397" ht="17.25" customHeight="1" spans="1:6">
      <c r="A397" s="273" t="s">
        <v>419</v>
      </c>
      <c r="B397" s="269">
        <v>0</v>
      </c>
      <c r="C397" s="269"/>
      <c r="D397" s="269">
        <v>0</v>
      </c>
      <c r="E397" s="266"/>
      <c r="F397" s="271"/>
    </row>
    <row r="398" ht="17.25" customHeight="1" spans="1:6">
      <c r="A398" s="276" t="s">
        <v>420</v>
      </c>
      <c r="B398" s="269">
        <v>0</v>
      </c>
      <c r="C398" s="269"/>
      <c r="D398" s="269">
        <v>0</v>
      </c>
      <c r="E398" s="266"/>
      <c r="F398" s="271"/>
    </row>
    <row r="399" ht="17.25" customHeight="1" spans="1:6">
      <c r="A399" s="274" t="s">
        <v>421</v>
      </c>
      <c r="B399" s="269">
        <v>0</v>
      </c>
      <c r="C399" s="269"/>
      <c r="D399" s="269">
        <v>0</v>
      </c>
      <c r="E399" s="266"/>
      <c r="F399" s="271"/>
    </row>
    <row r="400" ht="17.25" customHeight="1" spans="1:6">
      <c r="A400" s="274" t="s">
        <v>422</v>
      </c>
      <c r="B400" s="269">
        <v>0</v>
      </c>
      <c r="C400" s="269"/>
      <c r="D400" s="269">
        <v>0</v>
      </c>
      <c r="E400" s="266"/>
      <c r="F400" s="271"/>
    </row>
    <row r="401" ht="17.25" customHeight="1" spans="1:6">
      <c r="A401" s="275" t="s">
        <v>423</v>
      </c>
      <c r="B401" s="269">
        <v>0</v>
      </c>
      <c r="C401" s="269"/>
      <c r="D401" s="269">
        <v>0</v>
      </c>
      <c r="E401" s="266"/>
      <c r="F401" s="271"/>
    </row>
    <row r="402" ht="17.25" customHeight="1" spans="1:6">
      <c r="A402" s="272" t="s">
        <v>424</v>
      </c>
      <c r="B402" s="269">
        <v>536</v>
      </c>
      <c r="C402" s="269"/>
      <c r="D402" s="269">
        <v>661</v>
      </c>
      <c r="E402" s="266"/>
      <c r="F402" s="271">
        <v>1.11279461279461</v>
      </c>
    </row>
    <row r="403" ht="17.25" customHeight="1" spans="1:6">
      <c r="A403" s="273" t="s">
        <v>425</v>
      </c>
      <c r="B403" s="269">
        <v>536</v>
      </c>
      <c r="C403" s="269"/>
      <c r="D403" s="269">
        <v>661</v>
      </c>
      <c r="E403" s="266"/>
      <c r="F403" s="271">
        <v>1.11279461279461</v>
      </c>
    </row>
    <row r="404" ht="17.25" customHeight="1" spans="1:6">
      <c r="A404" s="273" t="s">
        <v>426</v>
      </c>
      <c r="B404" s="269">
        <v>0</v>
      </c>
      <c r="C404" s="269"/>
      <c r="D404" s="269">
        <v>0</v>
      </c>
      <c r="E404" s="266"/>
      <c r="F404" s="271"/>
    </row>
    <row r="405" ht="17.25" customHeight="1" spans="1:6">
      <c r="A405" s="274" t="s">
        <v>427</v>
      </c>
      <c r="B405" s="269">
        <v>0</v>
      </c>
      <c r="C405" s="269"/>
      <c r="D405" s="269">
        <v>0</v>
      </c>
      <c r="E405" s="266"/>
      <c r="F405" s="271"/>
    </row>
    <row r="406" ht="17.25" customHeight="1" spans="1:6">
      <c r="A406" s="276" t="s">
        <v>428</v>
      </c>
      <c r="B406" s="269">
        <v>1269</v>
      </c>
      <c r="C406" s="269"/>
      <c r="D406" s="270">
        <v>1252</v>
      </c>
      <c r="E406" s="266"/>
      <c r="F406" s="271">
        <v>1.12533814247069</v>
      </c>
    </row>
    <row r="407" ht="17.25" customHeight="1" spans="1:6">
      <c r="A407" s="274" t="s">
        <v>429</v>
      </c>
      <c r="B407" s="269">
        <v>399</v>
      </c>
      <c r="C407" s="269"/>
      <c r="D407" s="270">
        <v>403</v>
      </c>
      <c r="E407" s="266"/>
      <c r="F407" s="271">
        <v>1.13202247191011</v>
      </c>
    </row>
    <row r="408" ht="17.25" customHeight="1" spans="1:6">
      <c r="A408" s="273" t="s">
        <v>430</v>
      </c>
      <c r="B408" s="269">
        <v>404</v>
      </c>
      <c r="C408" s="269"/>
      <c r="D408" s="270">
        <v>371</v>
      </c>
      <c r="E408" s="266"/>
      <c r="F408" s="271">
        <v>0.929824561403509</v>
      </c>
    </row>
    <row r="409" ht="17.25" customHeight="1" spans="1:6">
      <c r="A409" s="273" t="s">
        <v>431</v>
      </c>
      <c r="B409" s="269">
        <v>451</v>
      </c>
      <c r="C409" s="269"/>
      <c r="D409" s="270">
        <v>286</v>
      </c>
      <c r="E409" s="266"/>
      <c r="F409" s="271">
        <v>0.805714285714286</v>
      </c>
    </row>
    <row r="410" ht="17.25" customHeight="1" spans="1:6">
      <c r="A410" s="273" t="s">
        <v>432</v>
      </c>
      <c r="B410" s="269">
        <v>0</v>
      </c>
      <c r="C410" s="269"/>
      <c r="D410" s="270">
        <v>0</v>
      </c>
      <c r="E410" s="266"/>
      <c r="F410" s="271"/>
    </row>
    <row r="411" ht="17.25" customHeight="1" spans="1:6">
      <c r="A411" s="273" t="s">
        <v>433</v>
      </c>
      <c r="B411" s="269">
        <v>15</v>
      </c>
      <c r="C411" s="269"/>
      <c r="D411" s="270">
        <v>192</v>
      </c>
      <c r="E411" s="266"/>
      <c r="F411" s="271">
        <v>48</v>
      </c>
    </row>
    <row r="412" ht="17.25" customHeight="1" spans="1:6">
      <c r="A412" s="272" t="s">
        <v>434</v>
      </c>
      <c r="B412" s="269">
        <v>119</v>
      </c>
      <c r="C412" s="269"/>
      <c r="D412" s="269">
        <v>1567</v>
      </c>
      <c r="E412" s="266"/>
      <c r="F412" s="271">
        <v>1.13468501086169</v>
      </c>
    </row>
    <row r="413" ht="17.25" customHeight="1" spans="1:6">
      <c r="A413" s="274" t="s">
        <v>435</v>
      </c>
      <c r="B413" s="269">
        <v>0</v>
      </c>
      <c r="C413" s="269"/>
      <c r="D413" s="269">
        <v>0</v>
      </c>
      <c r="E413" s="266"/>
      <c r="F413" s="271"/>
    </row>
    <row r="414" ht="17.25" customHeight="1" spans="1:6">
      <c r="A414" s="274" t="s">
        <v>436</v>
      </c>
      <c r="B414" s="269">
        <v>0</v>
      </c>
      <c r="C414" s="269"/>
      <c r="D414" s="269">
        <v>0</v>
      </c>
      <c r="E414" s="266"/>
      <c r="F414" s="271"/>
    </row>
    <row r="415" ht="17.25" customHeight="1" spans="1:6">
      <c r="A415" s="274" t="s">
        <v>437</v>
      </c>
      <c r="B415" s="269">
        <v>0</v>
      </c>
      <c r="C415" s="269"/>
      <c r="D415" s="269">
        <v>22</v>
      </c>
      <c r="E415" s="266"/>
      <c r="F415" s="271"/>
    </row>
    <row r="416" ht="17.25" customHeight="1" spans="1:6">
      <c r="A416" s="275" t="s">
        <v>438</v>
      </c>
      <c r="B416" s="269">
        <v>0</v>
      </c>
      <c r="C416" s="269"/>
      <c r="D416" s="269">
        <v>0</v>
      </c>
      <c r="E416" s="266"/>
      <c r="F416" s="271"/>
    </row>
    <row r="417" ht="17.25" customHeight="1" spans="1:6">
      <c r="A417" s="273" t="s">
        <v>439</v>
      </c>
      <c r="B417" s="269">
        <v>0</v>
      </c>
      <c r="C417" s="269"/>
      <c r="D417" s="269">
        <v>0</v>
      </c>
      <c r="E417" s="266"/>
      <c r="F417" s="271"/>
    </row>
    <row r="418" ht="17.25" customHeight="1" spans="1:6">
      <c r="A418" s="273" t="s">
        <v>440</v>
      </c>
      <c r="B418" s="269">
        <v>119</v>
      </c>
      <c r="C418" s="269"/>
      <c r="D418" s="269">
        <v>1545</v>
      </c>
      <c r="E418" s="266"/>
      <c r="F418" s="271">
        <v>1.11875452570601</v>
      </c>
    </row>
    <row r="419" ht="17.25" customHeight="1" spans="1:6">
      <c r="A419" s="272" t="s">
        <v>441</v>
      </c>
      <c r="B419" s="269">
        <v>1057</v>
      </c>
      <c r="C419" s="269"/>
      <c r="D419" s="269">
        <v>1155</v>
      </c>
      <c r="E419" s="266"/>
      <c r="F419" s="271">
        <v>0.256211180124224</v>
      </c>
    </row>
    <row r="420" ht="17.25" customHeight="1" spans="1:6">
      <c r="A420" s="273" t="s">
        <v>442</v>
      </c>
      <c r="B420" s="269">
        <v>1057</v>
      </c>
      <c r="C420" s="269"/>
      <c r="D420" s="269">
        <v>1155</v>
      </c>
      <c r="E420" s="266"/>
      <c r="F420" s="271">
        <v>0.256211180124224</v>
      </c>
    </row>
    <row r="421" ht="17.25" customHeight="1" spans="1:6">
      <c r="A421" s="268" t="s">
        <v>44</v>
      </c>
      <c r="B421" s="269">
        <v>5332</v>
      </c>
      <c r="C421" s="269">
        <v>6540</v>
      </c>
      <c r="D421" s="269">
        <v>6520</v>
      </c>
      <c r="E421" s="266">
        <f>D421/C421*100</f>
        <v>99.6941896024465</v>
      </c>
      <c r="F421" s="271">
        <v>1.11016516260855</v>
      </c>
    </row>
    <row r="422" ht="17.25" customHeight="1" spans="1:6">
      <c r="A422" s="276" t="s">
        <v>443</v>
      </c>
      <c r="B422" s="269">
        <v>129</v>
      </c>
      <c r="C422" s="269"/>
      <c r="D422" s="269">
        <v>95</v>
      </c>
      <c r="E422" s="266"/>
      <c r="F422" s="271">
        <v>0.736434108527132</v>
      </c>
    </row>
    <row r="423" ht="17.25" customHeight="1" spans="1:6">
      <c r="A423" s="273" t="s">
        <v>180</v>
      </c>
      <c r="B423" s="269">
        <v>129</v>
      </c>
      <c r="C423" s="269"/>
      <c r="D423" s="269">
        <v>95</v>
      </c>
      <c r="E423" s="266"/>
      <c r="F423" s="271">
        <v>0.736434108527132</v>
      </c>
    </row>
    <row r="424" ht="17.25" customHeight="1" spans="1:6">
      <c r="A424" s="273" t="s">
        <v>181</v>
      </c>
      <c r="B424" s="269">
        <v>0</v>
      </c>
      <c r="C424" s="269"/>
      <c r="D424" s="269">
        <v>0</v>
      </c>
      <c r="E424" s="266"/>
      <c r="F424" s="271"/>
    </row>
    <row r="425" ht="17.25" customHeight="1" spans="1:6">
      <c r="A425" s="273" t="s">
        <v>182</v>
      </c>
      <c r="B425" s="269">
        <v>0</v>
      </c>
      <c r="C425" s="269"/>
      <c r="D425" s="269">
        <v>0</v>
      </c>
      <c r="E425" s="266"/>
      <c r="F425" s="271"/>
    </row>
    <row r="426" ht="17.25" customHeight="1" spans="1:6">
      <c r="A426" s="274" t="s">
        <v>444</v>
      </c>
      <c r="B426" s="269">
        <v>0</v>
      </c>
      <c r="C426" s="269"/>
      <c r="D426" s="269">
        <v>0</v>
      </c>
      <c r="E426" s="266"/>
      <c r="F426" s="271"/>
    </row>
    <row r="427" ht="17.25" customHeight="1" spans="1:6">
      <c r="A427" s="272" t="s">
        <v>445</v>
      </c>
      <c r="B427" s="269">
        <v>0</v>
      </c>
      <c r="C427" s="269"/>
      <c r="D427" s="269">
        <v>0</v>
      </c>
      <c r="E427" s="266"/>
      <c r="F427" s="271"/>
    </row>
    <row r="428" ht="17.25" customHeight="1" spans="1:6">
      <c r="A428" s="273" t="s">
        <v>446</v>
      </c>
      <c r="B428" s="269">
        <v>0</v>
      </c>
      <c r="C428" s="269"/>
      <c r="D428" s="269">
        <v>0</v>
      </c>
      <c r="E428" s="266"/>
      <c r="F428" s="271"/>
    </row>
    <row r="429" ht="17.25" customHeight="1" spans="1:6">
      <c r="A429" s="273" t="s">
        <v>447</v>
      </c>
      <c r="B429" s="269">
        <v>0</v>
      </c>
      <c r="C429" s="269"/>
      <c r="D429" s="269">
        <v>0</v>
      </c>
      <c r="E429" s="266"/>
      <c r="F429" s="271"/>
    </row>
    <row r="430" ht="17.25" customHeight="1" spans="1:6">
      <c r="A430" s="275" t="s">
        <v>448</v>
      </c>
      <c r="B430" s="269">
        <v>0</v>
      </c>
      <c r="C430" s="269"/>
      <c r="D430" s="269">
        <v>0</v>
      </c>
      <c r="E430" s="266"/>
      <c r="F430" s="271"/>
    </row>
    <row r="431" ht="17.25" customHeight="1" spans="1:6">
      <c r="A431" s="273" t="s">
        <v>449</v>
      </c>
      <c r="B431" s="269">
        <v>0</v>
      </c>
      <c r="C431" s="269"/>
      <c r="D431" s="269">
        <v>0</v>
      </c>
      <c r="E431" s="266"/>
      <c r="F431" s="271"/>
    </row>
    <row r="432" ht="17.25" customHeight="1" spans="1:6">
      <c r="A432" s="273" t="s">
        <v>450</v>
      </c>
      <c r="B432" s="269">
        <v>0</v>
      </c>
      <c r="C432" s="269"/>
      <c r="D432" s="269">
        <v>0</v>
      </c>
      <c r="E432" s="266"/>
      <c r="F432" s="271"/>
    </row>
    <row r="433" ht="17.25" customHeight="1" spans="1:6">
      <c r="A433" s="273" t="s">
        <v>451</v>
      </c>
      <c r="B433" s="269">
        <v>0</v>
      </c>
      <c r="C433" s="269"/>
      <c r="D433" s="269">
        <v>0</v>
      </c>
      <c r="E433" s="266"/>
      <c r="F433" s="271"/>
    </row>
    <row r="434" ht="17.25" customHeight="1" spans="1:6">
      <c r="A434" s="274" t="s">
        <v>452</v>
      </c>
      <c r="B434" s="269">
        <v>0</v>
      </c>
      <c r="C434" s="269"/>
      <c r="D434" s="269">
        <v>0</v>
      </c>
      <c r="E434" s="266"/>
      <c r="F434" s="271"/>
    </row>
    <row r="435" ht="17.25" customHeight="1" spans="1:6">
      <c r="A435" s="274" t="s">
        <v>453</v>
      </c>
      <c r="B435" s="269">
        <v>0</v>
      </c>
      <c r="C435" s="269"/>
      <c r="D435" s="269">
        <v>0</v>
      </c>
      <c r="E435" s="266" t="e">
        <f>D435/C435*100</f>
        <v>#DIV/0!</v>
      </c>
      <c r="F435" s="271"/>
    </row>
    <row r="436" ht="17.25" customHeight="1" spans="1:6">
      <c r="A436" s="276" t="s">
        <v>454</v>
      </c>
      <c r="B436" s="269">
        <v>0</v>
      </c>
      <c r="C436" s="269"/>
      <c r="D436" s="269">
        <v>0</v>
      </c>
      <c r="E436" s="266"/>
      <c r="F436" s="271"/>
    </row>
    <row r="437" ht="17.25" customHeight="1" spans="1:6">
      <c r="A437" s="273" t="s">
        <v>446</v>
      </c>
      <c r="B437" s="269">
        <v>0</v>
      </c>
      <c r="C437" s="269"/>
      <c r="D437" s="269">
        <v>0</v>
      </c>
      <c r="E437" s="266"/>
      <c r="F437" s="271"/>
    </row>
    <row r="438" ht="17.25" customHeight="1" spans="1:6">
      <c r="A438" s="273" t="s">
        <v>455</v>
      </c>
      <c r="B438" s="269">
        <v>0</v>
      </c>
      <c r="C438" s="269"/>
      <c r="D438" s="269">
        <v>0</v>
      </c>
      <c r="E438" s="266"/>
      <c r="F438" s="271"/>
    </row>
    <row r="439" ht="17.25" customHeight="1" spans="1:6">
      <c r="A439" s="273" t="s">
        <v>456</v>
      </c>
      <c r="B439" s="269">
        <v>0</v>
      </c>
      <c r="C439" s="269"/>
      <c r="D439" s="269">
        <v>0</v>
      </c>
      <c r="E439" s="266"/>
      <c r="F439" s="271"/>
    </row>
    <row r="440" ht="17.25" customHeight="1" spans="1:6">
      <c r="A440" s="274" t="s">
        <v>457</v>
      </c>
      <c r="B440" s="269">
        <v>0</v>
      </c>
      <c r="C440" s="269"/>
      <c r="D440" s="269">
        <v>0</v>
      </c>
      <c r="E440" s="266"/>
      <c r="F440" s="271"/>
    </row>
    <row r="441" ht="17.25" customHeight="1" spans="1:6">
      <c r="A441" s="274" t="s">
        <v>458</v>
      </c>
      <c r="B441" s="269">
        <v>0</v>
      </c>
      <c r="C441" s="269"/>
      <c r="D441" s="269">
        <v>0</v>
      </c>
      <c r="E441" s="266"/>
      <c r="F441" s="271"/>
    </row>
    <row r="442" ht="17.25" customHeight="1" spans="1:6">
      <c r="A442" s="276" t="s">
        <v>459</v>
      </c>
      <c r="B442" s="269">
        <v>5165</v>
      </c>
      <c r="C442" s="269"/>
      <c r="D442" s="269">
        <v>6092</v>
      </c>
      <c r="E442" s="266"/>
      <c r="F442" s="271">
        <v>1.20609780241536</v>
      </c>
    </row>
    <row r="443" ht="17.25" customHeight="1" spans="1:6">
      <c r="A443" s="275" t="s">
        <v>446</v>
      </c>
      <c r="B443" s="269">
        <v>0</v>
      </c>
      <c r="C443" s="269"/>
      <c r="D443" s="269">
        <v>0</v>
      </c>
      <c r="E443" s="266"/>
      <c r="F443" s="271"/>
    </row>
    <row r="444" ht="17.25" customHeight="1" spans="1:6">
      <c r="A444" s="273" t="s">
        <v>460</v>
      </c>
      <c r="B444" s="269">
        <v>5165</v>
      </c>
      <c r="C444" s="269"/>
      <c r="D444" s="269">
        <v>5190</v>
      </c>
      <c r="E444" s="266"/>
      <c r="F444" s="271">
        <v>1.0275193031083</v>
      </c>
    </row>
    <row r="445" ht="17.25" customHeight="1" spans="1:6">
      <c r="A445" s="273" t="s">
        <v>461</v>
      </c>
      <c r="B445" s="269">
        <v>0</v>
      </c>
      <c r="C445" s="269"/>
      <c r="D445" s="269">
        <v>542</v>
      </c>
      <c r="E445" s="266"/>
      <c r="F445" s="271"/>
    </row>
    <row r="446" ht="17.25" customHeight="1" spans="1:6">
      <c r="A446" s="273" t="s">
        <v>462</v>
      </c>
      <c r="B446" s="269">
        <v>0</v>
      </c>
      <c r="C446" s="269"/>
      <c r="D446" s="269">
        <v>360</v>
      </c>
      <c r="E446" s="266"/>
      <c r="F446" s="271"/>
    </row>
    <row r="447" ht="17.25" customHeight="1" spans="1:6">
      <c r="A447" s="274" t="s">
        <v>463</v>
      </c>
      <c r="B447" s="269">
        <v>0</v>
      </c>
      <c r="C447" s="269"/>
      <c r="D447" s="269">
        <v>0</v>
      </c>
      <c r="E447" s="266"/>
      <c r="F447" s="271"/>
    </row>
    <row r="448" ht="17.25" customHeight="1" spans="1:6">
      <c r="A448" s="276" t="s">
        <v>464</v>
      </c>
      <c r="B448" s="269">
        <v>0</v>
      </c>
      <c r="C448" s="269"/>
      <c r="D448" s="269">
        <v>160</v>
      </c>
      <c r="E448" s="266"/>
      <c r="F448" s="271"/>
    </row>
    <row r="449" ht="17.25" customHeight="1" spans="1:6">
      <c r="A449" s="274" t="s">
        <v>446</v>
      </c>
      <c r="B449" s="269">
        <v>0</v>
      </c>
      <c r="C449" s="269"/>
      <c r="D449" s="269">
        <v>0</v>
      </c>
      <c r="E449" s="266"/>
      <c r="F449" s="271"/>
    </row>
    <row r="450" ht="17.25" customHeight="1" spans="1:6">
      <c r="A450" s="273" t="s">
        <v>465</v>
      </c>
      <c r="B450" s="269">
        <v>0</v>
      </c>
      <c r="C450" s="269"/>
      <c r="D450" s="269">
        <v>0</v>
      </c>
      <c r="E450" s="266"/>
      <c r="F450" s="271"/>
    </row>
    <row r="451" ht="17.25" customHeight="1" spans="1:6">
      <c r="A451" s="273" t="s">
        <v>466</v>
      </c>
      <c r="B451" s="269">
        <v>0</v>
      </c>
      <c r="C451" s="269"/>
      <c r="D451" s="269">
        <v>60</v>
      </c>
      <c r="E451" s="266"/>
      <c r="F451" s="271"/>
    </row>
    <row r="452" ht="17.25" customHeight="1" spans="1:6">
      <c r="A452" s="273" t="s">
        <v>467</v>
      </c>
      <c r="B452" s="269">
        <v>0</v>
      </c>
      <c r="C452" s="269"/>
      <c r="D452" s="269">
        <v>100</v>
      </c>
      <c r="E452" s="266"/>
      <c r="F452" s="271"/>
    </row>
    <row r="453" ht="17.25" customHeight="1" spans="1:6">
      <c r="A453" s="276" t="s">
        <v>468</v>
      </c>
      <c r="B453" s="269">
        <v>0</v>
      </c>
      <c r="C453" s="269"/>
      <c r="D453" s="269">
        <v>0</v>
      </c>
      <c r="E453" s="266"/>
      <c r="F453" s="271"/>
    </row>
    <row r="454" ht="17.25" customHeight="1" spans="1:6">
      <c r="A454" s="274" t="s">
        <v>469</v>
      </c>
      <c r="B454" s="269">
        <v>0</v>
      </c>
      <c r="C454" s="269"/>
      <c r="D454" s="269">
        <v>0</v>
      </c>
      <c r="E454" s="266"/>
      <c r="F454" s="271"/>
    </row>
    <row r="455" ht="17.25" customHeight="1" spans="1:6">
      <c r="A455" s="274" t="s">
        <v>470</v>
      </c>
      <c r="B455" s="269">
        <v>0</v>
      </c>
      <c r="C455" s="269"/>
      <c r="D455" s="269">
        <v>0</v>
      </c>
      <c r="E455" s="266"/>
      <c r="F455" s="271"/>
    </row>
    <row r="456" ht="17.25" customHeight="1" spans="1:6">
      <c r="A456" s="275" t="s">
        <v>471</v>
      </c>
      <c r="B456" s="269">
        <v>0</v>
      </c>
      <c r="C456" s="269"/>
      <c r="D456" s="269">
        <v>0</v>
      </c>
      <c r="E456" s="266"/>
      <c r="F456" s="271"/>
    </row>
    <row r="457" ht="17.25" customHeight="1" spans="1:6">
      <c r="A457" s="273" t="s">
        <v>472</v>
      </c>
      <c r="B457" s="269">
        <v>0</v>
      </c>
      <c r="C457" s="269"/>
      <c r="D457" s="269">
        <v>0</v>
      </c>
      <c r="E457" s="266"/>
      <c r="F457" s="271"/>
    </row>
    <row r="458" ht="17.25" customHeight="1" spans="1:6">
      <c r="A458" s="272" t="s">
        <v>473</v>
      </c>
      <c r="B458" s="269">
        <v>38</v>
      </c>
      <c r="C458" s="269"/>
      <c r="D458" s="269">
        <v>104</v>
      </c>
      <c r="E458" s="266"/>
      <c r="F458" s="271">
        <v>1.11827956989247</v>
      </c>
    </row>
    <row r="459" ht="17.25" customHeight="1" spans="1:6">
      <c r="A459" s="273" t="s">
        <v>446</v>
      </c>
      <c r="B459" s="269">
        <v>1</v>
      </c>
      <c r="C459" s="269"/>
      <c r="D459" s="269">
        <v>0</v>
      </c>
      <c r="E459" s="266"/>
      <c r="F459" s="271"/>
    </row>
    <row r="460" ht="17.25" customHeight="1" spans="1:6">
      <c r="A460" s="274" t="s">
        <v>474</v>
      </c>
      <c r="B460" s="269">
        <v>32</v>
      </c>
      <c r="C460" s="269"/>
      <c r="D460" s="269">
        <v>36</v>
      </c>
      <c r="E460" s="266"/>
      <c r="F460" s="271">
        <v>0.679245283018868</v>
      </c>
    </row>
    <row r="461" ht="17.25" customHeight="1" spans="1:6">
      <c r="A461" s="274" t="s">
        <v>475</v>
      </c>
      <c r="B461" s="269">
        <v>0</v>
      </c>
      <c r="C461" s="269"/>
      <c r="D461" s="269">
        <v>0</v>
      </c>
      <c r="E461" s="266"/>
      <c r="F461" s="271"/>
    </row>
    <row r="462" ht="17.25" customHeight="1" spans="1:6">
      <c r="A462" s="274" t="s">
        <v>476</v>
      </c>
      <c r="B462" s="269">
        <v>0</v>
      </c>
      <c r="C462" s="269"/>
      <c r="D462" s="269">
        <v>0</v>
      </c>
      <c r="E462" s="266"/>
      <c r="F462" s="271"/>
    </row>
    <row r="463" ht="17.25" customHeight="1" spans="1:6">
      <c r="A463" s="273" t="s">
        <v>477</v>
      </c>
      <c r="B463" s="269">
        <v>0</v>
      </c>
      <c r="C463" s="269"/>
      <c r="D463" s="269">
        <v>0</v>
      </c>
      <c r="E463" s="266"/>
      <c r="F463" s="271"/>
    </row>
    <row r="464" ht="17.25" customHeight="1" spans="1:6">
      <c r="A464" s="273" t="s">
        <v>478</v>
      </c>
      <c r="B464" s="269">
        <v>5</v>
      </c>
      <c r="C464" s="269"/>
      <c r="D464" s="269">
        <v>68</v>
      </c>
      <c r="E464" s="266"/>
      <c r="F464" s="271">
        <v>1.7</v>
      </c>
    </row>
    <row r="465" ht="17.25" customHeight="1" spans="1:6">
      <c r="A465" s="272" t="s">
        <v>479</v>
      </c>
      <c r="B465" s="269">
        <v>0</v>
      </c>
      <c r="C465" s="269"/>
      <c r="D465" s="269">
        <v>0</v>
      </c>
      <c r="E465" s="266"/>
      <c r="F465" s="271"/>
    </row>
    <row r="466" ht="17.25" customHeight="1" spans="1:6">
      <c r="A466" s="274" t="s">
        <v>480</v>
      </c>
      <c r="B466" s="269">
        <v>0</v>
      </c>
      <c r="C466" s="269"/>
      <c r="D466" s="269">
        <v>0</v>
      </c>
      <c r="E466" s="266"/>
      <c r="F466" s="271"/>
    </row>
    <row r="467" ht="17.25" customHeight="1" spans="1:6">
      <c r="A467" s="274" t="s">
        <v>481</v>
      </c>
      <c r="B467" s="269">
        <v>0</v>
      </c>
      <c r="C467" s="269"/>
      <c r="D467" s="269">
        <v>0</v>
      </c>
      <c r="E467" s="266"/>
      <c r="F467" s="271"/>
    </row>
    <row r="468" ht="17.25" customHeight="1" spans="1:6">
      <c r="A468" s="274" t="s">
        <v>482</v>
      </c>
      <c r="B468" s="269">
        <v>0</v>
      </c>
      <c r="C468" s="269"/>
      <c r="D468" s="269">
        <v>0</v>
      </c>
      <c r="E468" s="266"/>
      <c r="F468" s="271"/>
    </row>
    <row r="469" ht="17.25" customHeight="1" spans="1:6">
      <c r="A469" s="277" t="s">
        <v>483</v>
      </c>
      <c r="B469" s="269">
        <v>0</v>
      </c>
      <c r="C469" s="269"/>
      <c r="D469" s="269">
        <v>0</v>
      </c>
      <c r="E469" s="266"/>
      <c r="F469" s="271"/>
    </row>
    <row r="470" ht="17.25" customHeight="1" spans="1:6">
      <c r="A470" s="275" t="s">
        <v>484</v>
      </c>
      <c r="B470" s="269">
        <v>0</v>
      </c>
      <c r="C470" s="269"/>
      <c r="D470" s="269">
        <v>0</v>
      </c>
      <c r="E470" s="266"/>
      <c r="F470" s="271"/>
    </row>
    <row r="471" ht="17.25" customHeight="1" spans="1:6">
      <c r="A471" s="275" t="s">
        <v>485</v>
      </c>
      <c r="B471" s="269">
        <v>0</v>
      </c>
      <c r="C471" s="269"/>
      <c r="D471" s="269">
        <v>0</v>
      </c>
      <c r="E471" s="266"/>
      <c r="F471" s="271"/>
    </row>
    <row r="472" ht="17.25" customHeight="1" spans="1:6">
      <c r="A472" s="272" t="s">
        <v>486</v>
      </c>
      <c r="B472" s="269">
        <v>0</v>
      </c>
      <c r="C472" s="269"/>
      <c r="D472" s="269">
        <v>69</v>
      </c>
      <c r="E472" s="266"/>
      <c r="F472" s="271">
        <v>0.115</v>
      </c>
    </row>
    <row r="473" ht="17.25" customHeight="1" spans="1:6">
      <c r="A473" s="273" t="s">
        <v>487</v>
      </c>
      <c r="B473" s="269">
        <v>0</v>
      </c>
      <c r="C473" s="269"/>
      <c r="D473" s="269">
        <v>0</v>
      </c>
      <c r="E473" s="266"/>
      <c r="F473" s="271">
        <v>0</v>
      </c>
    </row>
    <row r="474" ht="17.25" customHeight="1" spans="1:6">
      <c r="A474" s="274" t="s">
        <v>488</v>
      </c>
      <c r="B474" s="269">
        <v>0</v>
      </c>
      <c r="C474" s="269"/>
      <c r="D474" s="269">
        <v>0</v>
      </c>
      <c r="E474" s="266"/>
      <c r="F474" s="271"/>
    </row>
    <row r="475" ht="17.25" customHeight="1" spans="1:6">
      <c r="A475" s="274" t="s">
        <v>489</v>
      </c>
      <c r="B475" s="269">
        <v>0</v>
      </c>
      <c r="C475" s="269"/>
      <c r="D475" s="269">
        <v>0</v>
      </c>
      <c r="E475" s="266"/>
      <c r="F475" s="271"/>
    </row>
    <row r="476" ht="17.25" customHeight="1" spans="1:6">
      <c r="A476" s="274" t="s">
        <v>490</v>
      </c>
      <c r="B476" s="269">
        <v>0</v>
      </c>
      <c r="C476" s="269"/>
      <c r="D476" s="269">
        <v>69</v>
      </c>
      <c r="E476" s="266"/>
      <c r="F476" s="271">
        <v>0.116949152542373</v>
      </c>
    </row>
    <row r="477" ht="17.25" customHeight="1" spans="1:6">
      <c r="A477" s="268" t="s">
        <v>491</v>
      </c>
      <c r="B477" s="269">
        <v>3128</v>
      </c>
      <c r="C477" s="269">
        <f>6059-2000</f>
        <v>4059</v>
      </c>
      <c r="D477" s="270">
        <v>3770</v>
      </c>
      <c r="E477" s="266">
        <f>D477/C477*100</f>
        <v>92.880019709288</v>
      </c>
      <c r="F477" s="271">
        <v>0.837705646954202</v>
      </c>
    </row>
    <row r="478" ht="17.25" customHeight="1" spans="1:6">
      <c r="A478" s="277" t="s">
        <v>492</v>
      </c>
      <c r="B478" s="269">
        <v>1500</v>
      </c>
      <c r="C478" s="269"/>
      <c r="D478" s="270">
        <v>2133</v>
      </c>
      <c r="E478" s="266"/>
      <c r="F478" s="271">
        <v>1.26769779892921</v>
      </c>
    </row>
    <row r="479" ht="17.25" customHeight="1" spans="1:6">
      <c r="A479" s="275" t="s">
        <v>180</v>
      </c>
      <c r="B479" s="269">
        <v>673</v>
      </c>
      <c r="C479" s="269"/>
      <c r="D479" s="270">
        <v>643</v>
      </c>
      <c r="E479" s="266"/>
      <c r="F479" s="271">
        <v>1.96636085626911</v>
      </c>
    </row>
    <row r="480" ht="17.25" customHeight="1" spans="1:6">
      <c r="A480" s="275" t="s">
        <v>181</v>
      </c>
      <c r="B480" s="269">
        <v>1</v>
      </c>
      <c r="C480" s="269"/>
      <c r="D480" s="270">
        <v>26</v>
      </c>
      <c r="E480" s="266"/>
      <c r="F480" s="271">
        <v>0.5</v>
      </c>
    </row>
    <row r="481" ht="17.25" customHeight="1" spans="1:6">
      <c r="A481" s="275" t="s">
        <v>182</v>
      </c>
      <c r="B481" s="269">
        <v>40</v>
      </c>
      <c r="C481" s="269"/>
      <c r="D481" s="270">
        <v>0</v>
      </c>
      <c r="E481" s="266"/>
      <c r="F481" s="271"/>
    </row>
    <row r="482" ht="17.25" customHeight="1" spans="1:6">
      <c r="A482" s="275" t="s">
        <v>493</v>
      </c>
      <c r="B482" s="269">
        <v>178</v>
      </c>
      <c r="C482" s="269"/>
      <c r="D482" s="270">
        <v>193</v>
      </c>
      <c r="E482" s="266"/>
      <c r="F482" s="271">
        <v>1.07222222222222</v>
      </c>
    </row>
    <row r="483" ht="17.25" customHeight="1" spans="1:6">
      <c r="A483" s="275" t="s">
        <v>494</v>
      </c>
      <c r="B483" s="269">
        <v>0</v>
      </c>
      <c r="C483" s="269"/>
      <c r="D483" s="270">
        <v>0</v>
      </c>
      <c r="E483" s="266"/>
      <c r="F483" s="271"/>
    </row>
    <row r="484" ht="17.25" customHeight="1" spans="1:6">
      <c r="A484" s="275" t="s">
        <v>495</v>
      </c>
      <c r="B484" s="269">
        <v>59</v>
      </c>
      <c r="C484" s="269"/>
      <c r="D484" s="270">
        <v>66</v>
      </c>
      <c r="E484" s="266"/>
      <c r="F484" s="271">
        <v>1.375</v>
      </c>
    </row>
    <row r="485" ht="17.25" customHeight="1" spans="1:6">
      <c r="A485" s="275" t="s">
        <v>496</v>
      </c>
      <c r="B485" s="269">
        <v>0</v>
      </c>
      <c r="C485" s="269"/>
      <c r="D485" s="270">
        <v>0</v>
      </c>
      <c r="E485" s="266"/>
      <c r="F485" s="271"/>
    </row>
    <row r="486" ht="17.25" customHeight="1" spans="1:6">
      <c r="A486" s="275" t="s">
        <v>497</v>
      </c>
      <c r="B486" s="269">
        <v>2</v>
      </c>
      <c r="C486" s="269"/>
      <c r="D486" s="270">
        <v>16</v>
      </c>
      <c r="E486" s="266"/>
      <c r="F486" s="271">
        <v>0.162790697674419</v>
      </c>
    </row>
    <row r="487" ht="17.25" customHeight="1" spans="1:6">
      <c r="A487" s="275" t="s">
        <v>498</v>
      </c>
      <c r="B487" s="269">
        <v>448</v>
      </c>
      <c r="C487" s="269"/>
      <c r="D487" s="270">
        <v>782</v>
      </c>
      <c r="E487" s="266"/>
      <c r="F487" s="271">
        <v>0.967821782178218</v>
      </c>
    </row>
    <row r="488" ht="17.25" customHeight="1" spans="1:6">
      <c r="A488" s="275" t="s">
        <v>499</v>
      </c>
      <c r="B488" s="269">
        <v>11</v>
      </c>
      <c r="C488" s="269"/>
      <c r="D488" s="270">
        <v>95</v>
      </c>
      <c r="E488" s="266"/>
      <c r="F488" s="271">
        <v>5</v>
      </c>
    </row>
    <row r="489" ht="17.25" customHeight="1" spans="1:6">
      <c r="A489" s="275" t="s">
        <v>500</v>
      </c>
      <c r="B489" s="269">
        <v>0</v>
      </c>
      <c r="C489" s="269"/>
      <c r="D489" s="270">
        <v>54</v>
      </c>
      <c r="E489" s="266"/>
      <c r="F489" s="271"/>
    </row>
    <row r="490" ht="17.25" customHeight="1" spans="1:6">
      <c r="A490" s="275" t="s">
        <v>501</v>
      </c>
      <c r="B490" s="269">
        <v>0</v>
      </c>
      <c r="C490" s="269"/>
      <c r="D490" s="270">
        <v>0</v>
      </c>
      <c r="E490" s="266" t="e">
        <f>D490/C490*100</f>
        <v>#DIV/0!</v>
      </c>
      <c r="F490" s="271">
        <v>0</v>
      </c>
    </row>
    <row r="491" ht="17.25" customHeight="1" spans="1:6">
      <c r="A491" s="275" t="s">
        <v>502</v>
      </c>
      <c r="B491" s="269">
        <v>0</v>
      </c>
      <c r="C491" s="269"/>
      <c r="D491" s="270">
        <v>0</v>
      </c>
      <c r="E491" s="266"/>
      <c r="F491" s="271"/>
    </row>
    <row r="492" ht="17.25" customHeight="1" spans="1:6">
      <c r="A492" s="275" t="s">
        <v>503</v>
      </c>
      <c r="B492" s="269">
        <v>8</v>
      </c>
      <c r="C492" s="269"/>
      <c r="D492" s="270">
        <v>0</v>
      </c>
      <c r="E492" s="266"/>
      <c r="F492" s="271"/>
    </row>
    <row r="493" ht="17.25" customHeight="1" spans="1:6">
      <c r="A493" s="275" t="s">
        <v>504</v>
      </c>
      <c r="B493" s="269">
        <v>80</v>
      </c>
      <c r="C493" s="269"/>
      <c r="D493" s="270">
        <v>258</v>
      </c>
      <c r="E493" s="266"/>
      <c r="F493" s="271">
        <v>1.69736842105263</v>
      </c>
    </row>
    <row r="494" ht="17.25" customHeight="1" spans="1:6">
      <c r="A494" s="277" t="s">
        <v>505</v>
      </c>
      <c r="B494" s="269">
        <v>127</v>
      </c>
      <c r="C494" s="269"/>
      <c r="D494" s="270">
        <v>340</v>
      </c>
      <c r="E494" s="266"/>
      <c r="F494" s="271">
        <v>1.58878504672897</v>
      </c>
    </row>
    <row r="495" ht="17.25" customHeight="1" spans="1:6">
      <c r="A495" s="275" t="s">
        <v>180</v>
      </c>
      <c r="B495" s="269">
        <v>0</v>
      </c>
      <c r="C495" s="269"/>
      <c r="D495" s="270">
        <v>0</v>
      </c>
      <c r="E495" s="266"/>
      <c r="F495" s="271"/>
    </row>
    <row r="496" ht="17.25" customHeight="1" spans="1:6">
      <c r="A496" s="275" t="s">
        <v>181</v>
      </c>
      <c r="B496" s="269">
        <v>0</v>
      </c>
      <c r="C496" s="269"/>
      <c r="D496" s="270">
        <v>0</v>
      </c>
      <c r="E496" s="266"/>
      <c r="F496" s="271"/>
    </row>
    <row r="497" ht="17.25" customHeight="1" spans="1:6">
      <c r="A497" s="275" t="s">
        <v>182</v>
      </c>
      <c r="B497" s="269">
        <v>0</v>
      </c>
      <c r="C497" s="269"/>
      <c r="D497" s="270">
        <v>0</v>
      </c>
      <c r="E497" s="266"/>
      <c r="F497" s="271"/>
    </row>
    <row r="498" ht="17.25" customHeight="1" spans="1:6">
      <c r="A498" s="275" t="s">
        <v>506</v>
      </c>
      <c r="B498" s="269">
        <v>1</v>
      </c>
      <c r="C498" s="269"/>
      <c r="D498" s="270">
        <v>25</v>
      </c>
      <c r="E498" s="266"/>
      <c r="F498" s="271">
        <v>0.543478260869565</v>
      </c>
    </row>
    <row r="499" ht="17.25" customHeight="1" spans="1:6">
      <c r="A499" s="275" t="s">
        <v>507</v>
      </c>
      <c r="B499" s="269">
        <v>126</v>
      </c>
      <c r="C499" s="269"/>
      <c r="D499" s="270">
        <v>315</v>
      </c>
      <c r="E499" s="266"/>
      <c r="F499" s="271">
        <v>1.875</v>
      </c>
    </row>
    <row r="500" ht="17.25" customHeight="1" spans="1:6">
      <c r="A500" s="275" t="s">
        <v>508</v>
      </c>
      <c r="B500" s="269">
        <v>0</v>
      </c>
      <c r="C500" s="269"/>
      <c r="D500" s="270">
        <v>0</v>
      </c>
      <c r="E500" s="266"/>
      <c r="F500" s="271"/>
    </row>
    <row r="501" ht="17.25" customHeight="1" spans="1:6">
      <c r="A501" s="275" t="s">
        <v>509</v>
      </c>
      <c r="B501" s="269">
        <v>0</v>
      </c>
      <c r="C501" s="269"/>
      <c r="D501" s="270">
        <v>0</v>
      </c>
      <c r="E501" s="266"/>
      <c r="F501" s="271"/>
    </row>
    <row r="502" ht="17.25" customHeight="1" spans="1:6">
      <c r="A502" s="277" t="s">
        <v>510</v>
      </c>
      <c r="B502" s="269">
        <v>293</v>
      </c>
      <c r="C502" s="269"/>
      <c r="D502" s="270">
        <v>407</v>
      </c>
      <c r="E502" s="266"/>
      <c r="F502" s="271">
        <v>1.02005012531328</v>
      </c>
    </row>
    <row r="503" ht="17.25" customHeight="1" spans="1:6">
      <c r="A503" s="275" t="s">
        <v>180</v>
      </c>
      <c r="B503" s="269">
        <v>109</v>
      </c>
      <c r="C503" s="269"/>
      <c r="D503" s="270">
        <v>96</v>
      </c>
      <c r="E503" s="266"/>
      <c r="F503" s="271">
        <v>0.786885245901639</v>
      </c>
    </row>
    <row r="504" ht="17.25" customHeight="1" spans="1:6">
      <c r="A504" s="275" t="s">
        <v>181</v>
      </c>
      <c r="B504" s="269">
        <v>0</v>
      </c>
      <c r="C504" s="269"/>
      <c r="D504" s="270">
        <v>0</v>
      </c>
      <c r="E504" s="266"/>
      <c r="F504" s="271">
        <v>0</v>
      </c>
    </row>
    <row r="505" ht="17.25" customHeight="1" spans="1:6">
      <c r="A505" s="275" t="s">
        <v>182</v>
      </c>
      <c r="B505" s="269">
        <v>0</v>
      </c>
      <c r="C505" s="269"/>
      <c r="D505" s="270">
        <v>0</v>
      </c>
      <c r="E505" s="266"/>
      <c r="F505" s="271"/>
    </row>
    <row r="506" ht="17.25" customHeight="1" spans="1:6">
      <c r="A506" s="275" t="s">
        <v>511</v>
      </c>
      <c r="B506" s="269">
        <v>0</v>
      </c>
      <c r="C506" s="269"/>
      <c r="D506" s="270">
        <v>0</v>
      </c>
      <c r="E506" s="266"/>
      <c r="F506" s="271"/>
    </row>
    <row r="507" ht="17.25" customHeight="1" spans="1:6">
      <c r="A507" s="275" t="s">
        <v>512</v>
      </c>
      <c r="B507" s="269">
        <v>0</v>
      </c>
      <c r="C507" s="269"/>
      <c r="D507" s="270">
        <v>0</v>
      </c>
      <c r="E507" s="266"/>
      <c r="F507" s="271">
        <v>0</v>
      </c>
    </row>
    <row r="508" ht="17.25" customHeight="1" spans="1:6">
      <c r="A508" s="275" t="s">
        <v>513</v>
      </c>
      <c r="B508" s="269">
        <v>25</v>
      </c>
      <c r="C508" s="269"/>
      <c r="D508" s="270">
        <v>25</v>
      </c>
      <c r="E508" s="266"/>
      <c r="F508" s="271">
        <v>1</v>
      </c>
    </row>
    <row r="509" ht="17.25" customHeight="1" spans="1:6">
      <c r="A509" s="275" t="s">
        <v>514</v>
      </c>
      <c r="B509" s="269">
        <v>159</v>
      </c>
      <c r="C509" s="269"/>
      <c r="D509" s="270">
        <v>150</v>
      </c>
      <c r="E509" s="266"/>
      <c r="F509" s="271">
        <v>1.25</v>
      </c>
    </row>
    <row r="510" ht="17.25" customHeight="1" spans="1:6">
      <c r="A510" s="275" t="s">
        <v>515</v>
      </c>
      <c r="B510" s="269">
        <v>0</v>
      </c>
      <c r="C510" s="269"/>
      <c r="D510" s="270">
        <v>126</v>
      </c>
      <c r="E510" s="266"/>
      <c r="F510" s="271">
        <v>1.21153846153846</v>
      </c>
    </row>
    <row r="511" ht="17.25" customHeight="1" spans="1:6">
      <c r="A511" s="275" t="s">
        <v>516</v>
      </c>
      <c r="B511" s="269">
        <v>0</v>
      </c>
      <c r="C511" s="269"/>
      <c r="D511" s="270">
        <v>0</v>
      </c>
      <c r="E511" s="266"/>
      <c r="F511" s="271"/>
    </row>
    <row r="512" ht="17.25" customHeight="1" spans="1:6">
      <c r="A512" s="275" t="s">
        <v>517</v>
      </c>
      <c r="B512" s="269">
        <v>0</v>
      </c>
      <c r="C512" s="269"/>
      <c r="D512" s="270">
        <v>10</v>
      </c>
      <c r="E512" s="266"/>
      <c r="F512" s="271">
        <v>2</v>
      </c>
    </row>
    <row r="513" ht="17.25" customHeight="1" spans="1:6">
      <c r="A513" s="277" t="s">
        <v>518</v>
      </c>
      <c r="B513" s="269">
        <v>24</v>
      </c>
      <c r="C513" s="269"/>
      <c r="D513" s="269">
        <v>116</v>
      </c>
      <c r="E513" s="266"/>
      <c r="F513" s="271">
        <v>0.43609022556391</v>
      </c>
    </row>
    <row r="514" ht="17.25" customHeight="1" spans="1:6">
      <c r="A514" s="275" t="s">
        <v>180</v>
      </c>
      <c r="B514" s="269">
        <v>0</v>
      </c>
      <c r="C514" s="269"/>
      <c r="D514" s="269">
        <v>0</v>
      </c>
      <c r="E514" s="266"/>
      <c r="F514" s="271"/>
    </row>
    <row r="515" ht="17.25" customHeight="1" spans="1:6">
      <c r="A515" s="275" t="s">
        <v>181</v>
      </c>
      <c r="B515" s="269">
        <v>0</v>
      </c>
      <c r="C515" s="269"/>
      <c r="D515" s="269">
        <v>0</v>
      </c>
      <c r="E515" s="266"/>
      <c r="F515" s="271"/>
    </row>
    <row r="516" ht="21.75" customHeight="1" spans="1:6">
      <c r="A516" s="275" t="s">
        <v>182</v>
      </c>
      <c r="B516" s="269">
        <v>0</v>
      </c>
      <c r="C516" s="269"/>
      <c r="D516" s="269">
        <v>0</v>
      </c>
      <c r="E516" s="266"/>
      <c r="F516" s="271"/>
    </row>
    <row r="517" ht="17.25" customHeight="1" spans="1:6">
      <c r="A517" s="275" t="s">
        <v>519</v>
      </c>
      <c r="B517" s="269">
        <v>0</v>
      </c>
      <c r="C517" s="269"/>
      <c r="D517" s="269">
        <v>0</v>
      </c>
      <c r="E517" s="266"/>
      <c r="F517" s="271"/>
    </row>
    <row r="518" ht="17.25" customHeight="1" spans="1:6">
      <c r="A518" s="275" t="s">
        <v>520</v>
      </c>
      <c r="B518" s="269">
        <v>24</v>
      </c>
      <c r="C518" s="269"/>
      <c r="D518" s="269">
        <v>111</v>
      </c>
      <c r="E518" s="266"/>
      <c r="F518" s="271">
        <v>0.5311004784689</v>
      </c>
    </row>
    <row r="519" ht="17.25" customHeight="1" spans="1:6">
      <c r="A519" s="275" t="s">
        <v>521</v>
      </c>
      <c r="B519" s="269">
        <v>0</v>
      </c>
      <c r="C519" s="269"/>
      <c r="D519" s="269">
        <v>0</v>
      </c>
      <c r="E519" s="266"/>
      <c r="F519" s="271"/>
    </row>
    <row r="520" ht="17.25" customHeight="1" spans="1:6">
      <c r="A520" s="275" t="s">
        <v>522</v>
      </c>
      <c r="B520" s="269">
        <v>0</v>
      </c>
      <c r="C520" s="269"/>
      <c r="D520" s="269">
        <v>5</v>
      </c>
      <c r="E520" s="266"/>
      <c r="F520" s="271">
        <v>0.087719298245614</v>
      </c>
    </row>
    <row r="521" ht="17.25" customHeight="1" spans="1:6">
      <c r="A521" s="277" t="s">
        <v>523</v>
      </c>
      <c r="B521" s="269">
        <v>1184</v>
      </c>
      <c r="C521" s="269"/>
      <c r="D521" s="269">
        <v>739</v>
      </c>
      <c r="E521" s="266"/>
      <c r="F521" s="271"/>
    </row>
    <row r="522" ht="17.25" customHeight="1" spans="1:6">
      <c r="A522" s="275" t="s">
        <v>180</v>
      </c>
      <c r="B522" s="269">
        <v>0</v>
      </c>
      <c r="C522" s="269"/>
      <c r="D522" s="269">
        <v>0</v>
      </c>
      <c r="E522" s="266"/>
      <c r="F522" s="271"/>
    </row>
    <row r="523" ht="17.25" customHeight="1" spans="1:6">
      <c r="A523" s="275" t="s">
        <v>181</v>
      </c>
      <c r="B523" s="269">
        <v>0</v>
      </c>
      <c r="C523" s="269"/>
      <c r="D523" s="269">
        <v>0</v>
      </c>
      <c r="E523" s="266"/>
      <c r="F523" s="271"/>
    </row>
    <row r="524" ht="17.25" customHeight="1" spans="1:6">
      <c r="A524" s="275" t="s">
        <v>182</v>
      </c>
      <c r="B524" s="269">
        <v>0</v>
      </c>
      <c r="C524" s="269"/>
      <c r="D524" s="269">
        <v>0</v>
      </c>
      <c r="E524" s="266"/>
      <c r="F524" s="271"/>
    </row>
    <row r="525" ht="17.25" customHeight="1" spans="1:6">
      <c r="A525" s="275" t="s">
        <v>524</v>
      </c>
      <c r="B525" s="269">
        <v>0</v>
      </c>
      <c r="C525" s="269"/>
      <c r="D525" s="269">
        <v>25</v>
      </c>
      <c r="E525" s="266"/>
      <c r="F525" s="271"/>
    </row>
    <row r="526" ht="17.25" customHeight="1" spans="1:6">
      <c r="A526" s="275" t="s">
        <v>525</v>
      </c>
      <c r="B526" s="269">
        <v>1184</v>
      </c>
      <c r="C526" s="269"/>
      <c r="D526" s="269">
        <v>705</v>
      </c>
      <c r="E526" s="266"/>
      <c r="F526" s="271"/>
    </row>
    <row r="527" ht="17.25" customHeight="1" spans="1:6">
      <c r="A527" s="275" t="s">
        <v>526</v>
      </c>
      <c r="B527" s="269">
        <v>0</v>
      </c>
      <c r="C527" s="269"/>
      <c r="D527" s="269">
        <v>9</v>
      </c>
      <c r="E527" s="266"/>
      <c r="F527" s="271"/>
    </row>
    <row r="528" ht="17.25" customHeight="1" spans="1:6">
      <c r="A528" s="277" t="s">
        <v>527</v>
      </c>
      <c r="B528" s="269">
        <v>0</v>
      </c>
      <c r="C528" s="269"/>
      <c r="D528" s="269">
        <v>35</v>
      </c>
      <c r="E528" s="266"/>
      <c r="F528" s="271">
        <v>0.0180598555211558</v>
      </c>
    </row>
    <row r="529" ht="17.25" customHeight="1" spans="1:6">
      <c r="A529" s="275" t="s">
        <v>528</v>
      </c>
      <c r="B529" s="269">
        <v>0</v>
      </c>
      <c r="C529" s="269"/>
      <c r="D529" s="269">
        <v>35</v>
      </c>
      <c r="E529" s="266"/>
      <c r="F529" s="271">
        <v>1.75</v>
      </c>
    </row>
    <row r="530" ht="17.25" customHeight="1" spans="1:6">
      <c r="A530" s="275" t="s">
        <v>529</v>
      </c>
      <c r="B530" s="269">
        <v>0</v>
      </c>
      <c r="C530" s="269"/>
      <c r="D530" s="269">
        <v>0</v>
      </c>
      <c r="E530" s="266"/>
      <c r="F530" s="271"/>
    </row>
    <row r="531" ht="17.25" customHeight="1" spans="1:6">
      <c r="A531" s="275" t="s">
        <v>530</v>
      </c>
      <c r="B531" s="269">
        <v>0</v>
      </c>
      <c r="C531" s="269"/>
      <c r="D531" s="269">
        <v>0</v>
      </c>
      <c r="E531" s="266"/>
      <c r="F531" s="271">
        <v>0</v>
      </c>
    </row>
    <row r="532" ht="17.25" customHeight="1" spans="1:6">
      <c r="A532" s="268" t="s">
        <v>46</v>
      </c>
      <c r="B532" s="269">
        <v>29504</v>
      </c>
      <c r="C532" s="269">
        <v>39630</v>
      </c>
      <c r="D532" s="270">
        <v>37622</v>
      </c>
      <c r="E532" s="266">
        <f>D532/C532*100</f>
        <v>94.9331314660611</v>
      </c>
      <c r="F532" s="271">
        <v>0.882447703205326</v>
      </c>
    </row>
    <row r="533" ht="17.25" customHeight="1" spans="1:6">
      <c r="A533" s="277" t="s">
        <v>531</v>
      </c>
      <c r="B533" s="269">
        <v>2892</v>
      </c>
      <c r="C533" s="269"/>
      <c r="D533" s="270">
        <v>2784</v>
      </c>
      <c r="E533" s="266"/>
      <c r="F533" s="271">
        <v>0.962988585264614</v>
      </c>
    </row>
    <row r="534" ht="17.25" customHeight="1" spans="1:6">
      <c r="A534" s="275" t="s">
        <v>180</v>
      </c>
      <c r="B534" s="269">
        <v>1168</v>
      </c>
      <c r="C534" s="269"/>
      <c r="D534" s="270">
        <v>1117</v>
      </c>
      <c r="E534" s="266"/>
      <c r="F534" s="271">
        <v>0.990248226950355</v>
      </c>
    </row>
    <row r="535" ht="17.25" customHeight="1" spans="1:6">
      <c r="A535" s="275" t="s">
        <v>181</v>
      </c>
      <c r="B535" s="269">
        <v>0</v>
      </c>
      <c r="C535" s="269"/>
      <c r="D535" s="270">
        <v>27</v>
      </c>
      <c r="E535" s="266"/>
      <c r="F535" s="271">
        <v>1.42105263157895</v>
      </c>
    </row>
    <row r="536" ht="17.25" customHeight="1" spans="1:6">
      <c r="A536" s="275" t="s">
        <v>182</v>
      </c>
      <c r="B536" s="269">
        <v>0</v>
      </c>
      <c r="C536" s="269"/>
      <c r="D536" s="270">
        <v>0</v>
      </c>
      <c r="E536" s="266"/>
      <c r="F536" s="271"/>
    </row>
    <row r="537" ht="17.25" customHeight="1" spans="1:6">
      <c r="A537" s="275" t="s">
        <v>532</v>
      </c>
      <c r="B537" s="269">
        <v>760</v>
      </c>
      <c r="C537" s="269"/>
      <c r="D537" s="270">
        <v>733</v>
      </c>
      <c r="E537" s="266"/>
      <c r="F537" s="271">
        <v>1.07007299270073</v>
      </c>
    </row>
    <row r="538" ht="17.25" customHeight="1" spans="1:6">
      <c r="A538" s="275" t="s">
        <v>533</v>
      </c>
      <c r="B538" s="269">
        <v>0</v>
      </c>
      <c r="C538" s="269"/>
      <c r="D538" s="270">
        <v>0</v>
      </c>
      <c r="E538" s="266"/>
      <c r="F538" s="271"/>
    </row>
    <row r="539" ht="17.25" customHeight="1" spans="1:6">
      <c r="A539" s="275" t="s">
        <v>534</v>
      </c>
      <c r="B539" s="269">
        <v>0</v>
      </c>
      <c r="C539" s="269"/>
      <c r="D539" s="270">
        <v>2</v>
      </c>
      <c r="E539" s="266"/>
      <c r="F539" s="271">
        <v>0.0952380952380952</v>
      </c>
    </row>
    <row r="540" ht="17.25" customHeight="1" spans="1:6">
      <c r="A540" s="275" t="s">
        <v>535</v>
      </c>
      <c r="B540" s="269">
        <v>0</v>
      </c>
      <c r="C540" s="269"/>
      <c r="D540" s="270">
        <v>0</v>
      </c>
      <c r="E540" s="266"/>
      <c r="F540" s="271">
        <v>0</v>
      </c>
    </row>
    <row r="541" ht="17.25" customHeight="1" spans="1:6">
      <c r="A541" s="275" t="s">
        <v>222</v>
      </c>
      <c r="B541" s="269">
        <v>10</v>
      </c>
      <c r="C541" s="269"/>
      <c r="D541" s="270">
        <v>13</v>
      </c>
      <c r="E541" s="266"/>
      <c r="F541" s="271">
        <v>1</v>
      </c>
    </row>
    <row r="542" ht="17.25" customHeight="1" spans="1:6">
      <c r="A542" s="275" t="s">
        <v>536</v>
      </c>
      <c r="B542" s="269">
        <v>452</v>
      </c>
      <c r="C542" s="269"/>
      <c r="D542" s="270">
        <v>244</v>
      </c>
      <c r="E542" s="266"/>
      <c r="F542" s="271">
        <v>0.515856236786469</v>
      </c>
    </row>
    <row r="543" ht="17.25" customHeight="1" spans="1:6">
      <c r="A543" s="275" t="s">
        <v>537</v>
      </c>
      <c r="B543" s="269">
        <v>0</v>
      </c>
      <c r="C543" s="269"/>
      <c r="D543" s="270">
        <v>2</v>
      </c>
      <c r="E543" s="266"/>
      <c r="F543" s="271">
        <v>0.285714285714286</v>
      </c>
    </row>
    <row r="544" ht="17.25" customHeight="1" spans="1:6">
      <c r="A544" s="275" t="s">
        <v>538</v>
      </c>
      <c r="B544" s="269">
        <v>0</v>
      </c>
      <c r="C544" s="269"/>
      <c r="D544" s="270">
        <v>0</v>
      </c>
      <c r="E544" s="266"/>
      <c r="F544" s="271"/>
    </row>
    <row r="545" ht="17.25" customHeight="1" spans="1:6">
      <c r="A545" s="275" t="s">
        <v>539</v>
      </c>
      <c r="B545" s="269">
        <v>0</v>
      </c>
      <c r="C545" s="269"/>
      <c r="D545" s="270">
        <v>1</v>
      </c>
      <c r="E545" s="266"/>
      <c r="F545" s="271">
        <v>1</v>
      </c>
    </row>
    <row r="546" ht="17.25" customHeight="1" spans="1:6">
      <c r="A546" s="275" t="s">
        <v>540</v>
      </c>
      <c r="B546" s="269">
        <v>502</v>
      </c>
      <c r="C546" s="269"/>
      <c r="D546" s="270">
        <v>645</v>
      </c>
      <c r="E546" s="266" t="e">
        <f>D546/C546*100</f>
        <v>#DIV/0!</v>
      </c>
      <c r="F546" s="271">
        <v>1.3030303030303</v>
      </c>
    </row>
    <row r="547" ht="17.25" customHeight="1" spans="1:6">
      <c r="A547" s="277" t="s">
        <v>541</v>
      </c>
      <c r="B547" s="269">
        <v>392</v>
      </c>
      <c r="C547" s="269"/>
      <c r="D547" s="270">
        <v>617</v>
      </c>
      <c r="E547" s="266"/>
      <c r="F547" s="271">
        <v>0.754278728606357</v>
      </c>
    </row>
    <row r="548" ht="17.25" customHeight="1" spans="1:6">
      <c r="A548" s="275" t="s">
        <v>180</v>
      </c>
      <c r="B548" s="269">
        <v>390</v>
      </c>
      <c r="C548" s="269"/>
      <c r="D548" s="270">
        <v>364</v>
      </c>
      <c r="E548" s="266"/>
      <c r="F548" s="271">
        <v>0.88780487804878</v>
      </c>
    </row>
    <row r="549" ht="17.25" customHeight="1" spans="1:6">
      <c r="A549" s="275" t="s">
        <v>181</v>
      </c>
      <c r="B549" s="269">
        <v>2</v>
      </c>
      <c r="C549" s="269"/>
      <c r="D549" s="270">
        <v>2</v>
      </c>
      <c r="E549" s="266"/>
      <c r="F549" s="271">
        <v>0.153846153846154</v>
      </c>
    </row>
    <row r="550" ht="17.25" customHeight="1" spans="1:6">
      <c r="A550" s="275" t="s">
        <v>182</v>
      </c>
      <c r="B550" s="269">
        <v>0</v>
      </c>
      <c r="C550" s="269"/>
      <c r="D550" s="270">
        <v>0</v>
      </c>
      <c r="E550" s="266"/>
      <c r="F550" s="271"/>
    </row>
    <row r="551" ht="17.25" customHeight="1" spans="1:6">
      <c r="A551" s="275" t="s">
        <v>542</v>
      </c>
      <c r="B551" s="269">
        <v>0</v>
      </c>
      <c r="C551" s="269"/>
      <c r="D551" s="270">
        <v>0</v>
      </c>
      <c r="E551" s="266"/>
      <c r="F551" s="271">
        <v>0</v>
      </c>
    </row>
    <row r="552" ht="17.25" customHeight="1" spans="1:6">
      <c r="A552" s="275" t="s">
        <v>543</v>
      </c>
      <c r="B552" s="269">
        <v>0</v>
      </c>
      <c r="C552" s="269"/>
      <c r="D552" s="270">
        <v>5</v>
      </c>
      <c r="E552" s="266"/>
      <c r="F552" s="271">
        <v>0.0980392156862745</v>
      </c>
    </row>
    <row r="553" ht="17.25" customHeight="1" spans="1:6">
      <c r="A553" s="275" t="s">
        <v>544</v>
      </c>
      <c r="B553" s="269">
        <v>0</v>
      </c>
      <c r="C553" s="269"/>
      <c r="D553" s="270">
        <v>0</v>
      </c>
      <c r="E553" s="266"/>
      <c r="F553" s="271">
        <v>0</v>
      </c>
    </row>
    <row r="554" ht="17.25" customHeight="1" spans="1:6">
      <c r="A554" s="275" t="s">
        <v>545</v>
      </c>
      <c r="B554" s="269">
        <v>0</v>
      </c>
      <c r="C554" s="269"/>
      <c r="D554" s="270">
        <v>246</v>
      </c>
      <c r="E554" s="266"/>
      <c r="F554" s="271">
        <v>0.78343949044586</v>
      </c>
    </row>
    <row r="555" ht="17.25" customHeight="1" spans="1:6">
      <c r="A555" s="277" t="s">
        <v>146</v>
      </c>
      <c r="B555" s="269">
        <v>0</v>
      </c>
      <c r="C555" s="269"/>
      <c r="D555" s="270">
        <v>0</v>
      </c>
      <c r="E555" s="266"/>
      <c r="F555" s="271"/>
    </row>
    <row r="556" ht="17.25" customHeight="1" spans="1:6">
      <c r="A556" s="275" t="s">
        <v>546</v>
      </c>
      <c r="B556" s="269">
        <v>0</v>
      </c>
      <c r="C556" s="269"/>
      <c r="D556" s="270">
        <v>0</v>
      </c>
      <c r="E556" s="266"/>
      <c r="F556" s="271"/>
    </row>
    <row r="557" ht="17.25" customHeight="1" spans="1:6">
      <c r="A557" s="277" t="s">
        <v>547</v>
      </c>
      <c r="B557" s="269">
        <v>9139</v>
      </c>
      <c r="C557" s="269"/>
      <c r="D557" s="270">
        <v>8903</v>
      </c>
      <c r="E557" s="266"/>
      <c r="F557" s="271">
        <v>0.908078738754788</v>
      </c>
    </row>
    <row r="558" ht="17.25" customHeight="1" spans="1:6">
      <c r="A558" s="275" t="s">
        <v>548</v>
      </c>
      <c r="B558" s="269">
        <v>0</v>
      </c>
      <c r="C558" s="269"/>
      <c r="D558" s="270">
        <v>0</v>
      </c>
      <c r="E558" s="266"/>
      <c r="F558" s="271"/>
    </row>
    <row r="559" ht="17.25" customHeight="1" spans="1:6">
      <c r="A559" s="275" t="s">
        <v>549</v>
      </c>
      <c r="B559" s="269">
        <v>1798</v>
      </c>
      <c r="C559" s="269"/>
      <c r="D559" s="270">
        <v>1601</v>
      </c>
      <c r="E559" s="266"/>
      <c r="F559" s="271">
        <v>0.593939393939394</v>
      </c>
    </row>
    <row r="560" ht="17.25" customHeight="1" spans="1:6">
      <c r="A560" s="275" t="s">
        <v>550</v>
      </c>
      <c r="B560" s="269">
        <v>0</v>
      </c>
      <c r="C560" s="269"/>
      <c r="D560" s="270">
        <v>0</v>
      </c>
      <c r="E560" s="266"/>
      <c r="F560" s="271"/>
    </row>
    <row r="561" ht="17.25" customHeight="1" spans="1:6">
      <c r="A561" s="275" t="s">
        <v>551</v>
      </c>
      <c r="B561" s="269">
        <v>1602</v>
      </c>
      <c r="C561" s="269"/>
      <c r="D561" s="270">
        <v>1877</v>
      </c>
      <c r="E561" s="266"/>
      <c r="F561" s="271">
        <v>0.907389162561576</v>
      </c>
    </row>
    <row r="562" ht="17.25" customHeight="1" spans="1:6">
      <c r="A562" s="275" t="s">
        <v>552</v>
      </c>
      <c r="B562" s="269">
        <v>4099</v>
      </c>
      <c r="C562" s="269"/>
      <c r="D562" s="270">
        <v>3705</v>
      </c>
      <c r="E562" s="266"/>
      <c r="F562" s="271">
        <v>0.769886969503092</v>
      </c>
    </row>
    <row r="563" ht="17.25" customHeight="1" spans="1:6">
      <c r="A563" s="275" t="s">
        <v>553</v>
      </c>
      <c r="B563" s="269">
        <v>1640</v>
      </c>
      <c r="C563" s="269"/>
      <c r="D563" s="270">
        <v>1720</v>
      </c>
      <c r="E563" s="266"/>
      <c r="F563" s="271">
        <v>0.897751605995717</v>
      </c>
    </row>
    <row r="564" ht="17.25" customHeight="1" spans="1:6">
      <c r="A564" s="275" t="s">
        <v>554</v>
      </c>
      <c r="B564" s="269">
        <v>0</v>
      </c>
      <c r="C564" s="269"/>
      <c r="D564" s="270">
        <v>0</v>
      </c>
      <c r="E564" s="266"/>
      <c r="F564" s="271"/>
    </row>
    <row r="565" ht="17.25" customHeight="1" spans="1:6">
      <c r="A565" s="275" t="s">
        <v>555</v>
      </c>
      <c r="B565" s="269">
        <v>0</v>
      </c>
      <c r="C565" s="269"/>
      <c r="D565" s="270">
        <v>0</v>
      </c>
      <c r="E565" s="266"/>
      <c r="F565" s="271"/>
    </row>
    <row r="566" ht="17.25" customHeight="1" spans="1:6">
      <c r="A566" s="277" t="s">
        <v>556</v>
      </c>
      <c r="B566" s="269">
        <v>0</v>
      </c>
      <c r="C566" s="269"/>
      <c r="D566" s="270">
        <v>12</v>
      </c>
      <c r="E566" s="266"/>
      <c r="F566" s="271">
        <v>0.0821917808219178</v>
      </c>
    </row>
    <row r="567" ht="17.25" customHeight="1" spans="1:6">
      <c r="A567" s="275" t="s">
        <v>557</v>
      </c>
      <c r="B567" s="269">
        <v>0</v>
      </c>
      <c r="C567" s="269"/>
      <c r="D567" s="270">
        <v>12</v>
      </c>
      <c r="E567" s="266"/>
      <c r="F567" s="271">
        <v>0.0821917808219178</v>
      </c>
    </row>
    <row r="568" ht="17.25" customHeight="1" spans="1:6">
      <c r="A568" s="275" t="s">
        <v>558</v>
      </c>
      <c r="B568" s="269">
        <v>0</v>
      </c>
      <c r="C568" s="269"/>
      <c r="D568" s="270">
        <v>0</v>
      </c>
      <c r="E568" s="266"/>
      <c r="F568" s="271"/>
    </row>
    <row r="569" ht="17.25" customHeight="1" spans="1:6">
      <c r="A569" s="275" t="s">
        <v>559</v>
      </c>
      <c r="B569" s="269">
        <v>0</v>
      </c>
      <c r="C569" s="269"/>
      <c r="D569" s="270">
        <v>0</v>
      </c>
      <c r="E569" s="266"/>
      <c r="F569" s="271"/>
    </row>
    <row r="570" ht="17.25" customHeight="1" spans="1:6">
      <c r="A570" s="277" t="s">
        <v>560</v>
      </c>
      <c r="B570" s="269">
        <v>802</v>
      </c>
      <c r="C570" s="269"/>
      <c r="D570" s="270">
        <v>3385</v>
      </c>
      <c r="E570" s="266"/>
      <c r="F570" s="271">
        <v>1.00059119125037</v>
      </c>
    </row>
    <row r="571" ht="17.25" customHeight="1" spans="1:6">
      <c r="A571" s="275" t="s">
        <v>561</v>
      </c>
      <c r="B571" s="269">
        <v>0</v>
      </c>
      <c r="C571" s="269"/>
      <c r="D571" s="270">
        <v>0</v>
      </c>
      <c r="E571" s="266"/>
      <c r="F571" s="271"/>
    </row>
    <row r="572" ht="17.25" customHeight="1" spans="1:6">
      <c r="A572" s="275" t="s">
        <v>562</v>
      </c>
      <c r="B572" s="269">
        <v>1</v>
      </c>
      <c r="C572" s="269"/>
      <c r="D572" s="270">
        <v>1</v>
      </c>
      <c r="E572" s="266"/>
      <c r="F572" s="271">
        <v>0.166666666666667</v>
      </c>
    </row>
    <row r="573" ht="17.25" customHeight="1" spans="1:6">
      <c r="A573" s="275" t="s">
        <v>563</v>
      </c>
      <c r="B573" s="269">
        <v>0</v>
      </c>
      <c r="C573" s="269"/>
      <c r="D573" s="270">
        <v>0</v>
      </c>
      <c r="E573" s="266"/>
      <c r="F573" s="271"/>
    </row>
    <row r="574" ht="17.25" customHeight="1" spans="1:6">
      <c r="A574" s="275" t="s">
        <v>564</v>
      </c>
      <c r="B574" s="269">
        <v>0</v>
      </c>
      <c r="C574" s="269"/>
      <c r="D574" s="270">
        <v>0</v>
      </c>
      <c r="E574" s="266"/>
      <c r="F574" s="271"/>
    </row>
    <row r="575" ht="17.25" customHeight="1" spans="1:6">
      <c r="A575" s="275" t="s">
        <v>565</v>
      </c>
      <c r="B575" s="269">
        <v>0</v>
      </c>
      <c r="C575" s="269"/>
      <c r="D575" s="270">
        <v>0</v>
      </c>
      <c r="E575" s="266"/>
      <c r="F575" s="271"/>
    </row>
    <row r="576" ht="17.25" customHeight="1" spans="1:6">
      <c r="A576" s="275" t="s">
        <v>566</v>
      </c>
      <c r="B576" s="269">
        <v>0</v>
      </c>
      <c r="C576" s="269"/>
      <c r="D576" s="270">
        <v>0</v>
      </c>
      <c r="E576" s="266"/>
      <c r="F576" s="271"/>
    </row>
    <row r="577" ht="17.25" customHeight="1" spans="1:6">
      <c r="A577" s="275" t="s">
        <v>567</v>
      </c>
      <c r="B577" s="269">
        <v>0</v>
      </c>
      <c r="C577" s="269"/>
      <c r="D577" s="270">
        <v>0</v>
      </c>
      <c r="E577" s="266"/>
      <c r="F577" s="271"/>
    </row>
    <row r="578" ht="17.25" customHeight="1" spans="1:6">
      <c r="A578" s="275" t="s">
        <v>568</v>
      </c>
      <c r="B578" s="269">
        <v>0</v>
      </c>
      <c r="C578" s="269"/>
      <c r="D578" s="270">
        <v>0</v>
      </c>
      <c r="E578" s="266"/>
      <c r="F578" s="271">
        <v>0</v>
      </c>
    </row>
    <row r="579" ht="17.25" customHeight="1" spans="1:6">
      <c r="A579" s="275" t="s">
        <v>569</v>
      </c>
      <c r="B579" s="269">
        <v>801</v>
      </c>
      <c r="C579" s="269"/>
      <c r="D579" s="270">
        <v>3384</v>
      </c>
      <c r="E579" s="266"/>
      <c r="F579" s="271">
        <v>1.00296384113811</v>
      </c>
    </row>
    <row r="580" ht="17.25" customHeight="1" spans="1:6">
      <c r="A580" s="277" t="s">
        <v>570</v>
      </c>
      <c r="B580" s="269">
        <v>896</v>
      </c>
      <c r="C580" s="269"/>
      <c r="D580" s="270">
        <v>2490</v>
      </c>
      <c r="E580" s="266"/>
      <c r="F580" s="271">
        <v>0.645629786110378</v>
      </c>
    </row>
    <row r="581" ht="17.25" customHeight="1" spans="1:6">
      <c r="A581" s="275" t="s">
        <v>571</v>
      </c>
      <c r="B581" s="269">
        <v>800</v>
      </c>
      <c r="C581" s="269"/>
      <c r="D581" s="270">
        <v>1039</v>
      </c>
      <c r="E581" s="266"/>
      <c r="F581" s="271">
        <v>1.13551912568306</v>
      </c>
    </row>
    <row r="582" ht="17.25" customHeight="1" spans="1:6">
      <c r="A582" s="275" t="s">
        <v>572</v>
      </c>
      <c r="B582" s="269">
        <v>0</v>
      </c>
      <c r="C582" s="269"/>
      <c r="D582" s="270">
        <v>0</v>
      </c>
      <c r="E582" s="266"/>
      <c r="F582" s="271"/>
    </row>
    <row r="583" ht="17.25" customHeight="1" spans="1:6">
      <c r="A583" s="275" t="s">
        <v>573</v>
      </c>
      <c r="B583" s="269">
        <v>0</v>
      </c>
      <c r="C583" s="269"/>
      <c r="D583" s="270">
        <v>0</v>
      </c>
      <c r="E583" s="266"/>
      <c r="F583" s="271"/>
    </row>
    <row r="584" ht="17.25" customHeight="1" spans="1:6">
      <c r="A584" s="275" t="s">
        <v>574</v>
      </c>
      <c r="B584" s="269">
        <v>0</v>
      </c>
      <c r="C584" s="269"/>
      <c r="D584" s="270">
        <v>0</v>
      </c>
      <c r="E584" s="266"/>
      <c r="F584" s="271"/>
    </row>
    <row r="585" ht="17.25" customHeight="1" spans="1:6">
      <c r="A585" s="275" t="s">
        <v>575</v>
      </c>
      <c r="B585" s="269">
        <v>96</v>
      </c>
      <c r="C585" s="269"/>
      <c r="D585" s="270">
        <v>140</v>
      </c>
      <c r="E585" s="266"/>
      <c r="F585" s="271">
        <v>0.154220779220779</v>
      </c>
    </row>
    <row r="586" ht="17.25" customHeight="1" spans="1:6">
      <c r="A586" s="275" t="s">
        <v>576</v>
      </c>
      <c r="B586" s="269">
        <v>0</v>
      </c>
      <c r="C586" s="269"/>
      <c r="D586" s="270">
        <v>0</v>
      </c>
      <c r="E586" s="266"/>
      <c r="F586" s="271"/>
    </row>
    <row r="587" ht="17.25" customHeight="1" spans="1:6">
      <c r="A587" s="275" t="s">
        <v>577</v>
      </c>
      <c r="B587" s="269">
        <v>0</v>
      </c>
      <c r="C587" s="269"/>
      <c r="D587" s="270">
        <v>1311</v>
      </c>
      <c r="E587" s="266"/>
      <c r="F587" s="271">
        <v>0.581117021276596</v>
      </c>
    </row>
    <row r="588" ht="17.25" customHeight="1" spans="1:6">
      <c r="A588" s="277" t="s">
        <v>578</v>
      </c>
      <c r="B588" s="269">
        <v>500</v>
      </c>
      <c r="C588" s="269"/>
      <c r="D588" s="270">
        <v>3431</v>
      </c>
      <c r="E588" s="266"/>
      <c r="F588" s="271">
        <v>3.11909090909091</v>
      </c>
    </row>
    <row r="589" ht="17.25" customHeight="1" spans="1:6">
      <c r="A589" s="275" t="s">
        <v>579</v>
      </c>
      <c r="B589" s="269">
        <v>500</v>
      </c>
      <c r="C589" s="269"/>
      <c r="D589" s="270">
        <v>533</v>
      </c>
      <c r="E589" s="266"/>
      <c r="F589" s="271">
        <v>0.940035273368607</v>
      </c>
    </row>
    <row r="590" ht="17.25" customHeight="1" spans="1:6">
      <c r="A590" s="275" t="s">
        <v>580</v>
      </c>
      <c r="B590" s="269">
        <v>0</v>
      </c>
      <c r="C590" s="269"/>
      <c r="D590" s="270">
        <v>461</v>
      </c>
      <c r="E590" s="266"/>
      <c r="F590" s="271">
        <v>1.10287081339713</v>
      </c>
    </row>
    <row r="591" ht="17.25" customHeight="1" spans="1:6">
      <c r="A591" s="275" t="s">
        <v>581</v>
      </c>
      <c r="B591" s="269">
        <v>0</v>
      </c>
      <c r="C591" s="269"/>
      <c r="D591" s="270">
        <v>42</v>
      </c>
      <c r="E591" s="266"/>
      <c r="F591" s="271">
        <v>1.05</v>
      </c>
    </row>
    <row r="592" ht="17.25" customHeight="1" spans="1:6">
      <c r="A592" s="275" t="s">
        <v>582</v>
      </c>
      <c r="B592" s="269">
        <v>0</v>
      </c>
      <c r="C592" s="269"/>
      <c r="D592" s="270">
        <v>22</v>
      </c>
      <c r="E592" s="266"/>
      <c r="F592" s="271">
        <v>0.333333333333333</v>
      </c>
    </row>
    <row r="593" ht="17.25" customHeight="1" spans="1:6">
      <c r="A593" s="275" t="s">
        <v>583</v>
      </c>
      <c r="B593" s="269">
        <v>0</v>
      </c>
      <c r="C593" s="269"/>
      <c r="D593" s="270">
        <v>152</v>
      </c>
      <c r="E593" s="266"/>
      <c r="F593" s="271"/>
    </row>
    <row r="594" ht="17.25" customHeight="1" spans="1:6">
      <c r="A594" s="275" t="s">
        <v>584</v>
      </c>
      <c r="B594" s="269">
        <v>0</v>
      </c>
      <c r="C594" s="269"/>
      <c r="D594" s="270">
        <v>2221</v>
      </c>
      <c r="E594" s="266"/>
      <c r="F594" s="271">
        <v>246.777777777778</v>
      </c>
    </row>
    <row r="595" ht="17.25" customHeight="1" spans="1:6">
      <c r="A595" s="277" t="s">
        <v>585</v>
      </c>
      <c r="B595" s="269">
        <v>2004</v>
      </c>
      <c r="C595" s="269"/>
      <c r="D595" s="270">
        <v>2104</v>
      </c>
      <c r="E595" s="266"/>
      <c r="F595" s="271">
        <v>1.00097228974234</v>
      </c>
    </row>
    <row r="596" ht="17.25" customHeight="1" spans="1:6">
      <c r="A596" s="275" t="s">
        <v>586</v>
      </c>
      <c r="B596" s="269">
        <v>10</v>
      </c>
      <c r="C596" s="269"/>
      <c r="D596" s="270">
        <v>26</v>
      </c>
      <c r="E596" s="266"/>
      <c r="F596" s="271">
        <v>0.896551724137931</v>
      </c>
    </row>
    <row r="597" ht="17.25" customHeight="1" spans="1:6">
      <c r="A597" s="275" t="s">
        <v>587</v>
      </c>
      <c r="B597" s="269">
        <v>698</v>
      </c>
      <c r="C597" s="269"/>
      <c r="D597" s="270">
        <v>597</v>
      </c>
      <c r="E597" s="266"/>
      <c r="F597" s="271">
        <v>1.19639278557114</v>
      </c>
    </row>
    <row r="598" ht="17.25" customHeight="1" spans="1:6">
      <c r="A598" s="275" t="s">
        <v>588</v>
      </c>
      <c r="B598" s="269">
        <v>0</v>
      </c>
      <c r="C598" s="269"/>
      <c r="D598" s="270">
        <v>0</v>
      </c>
      <c r="E598" s="266"/>
      <c r="F598" s="271"/>
    </row>
    <row r="599" ht="17.25" customHeight="1" spans="1:6">
      <c r="A599" s="275" t="s">
        <v>589</v>
      </c>
      <c r="B599" s="269">
        <v>650</v>
      </c>
      <c r="C599" s="269"/>
      <c r="D599" s="270">
        <v>611</v>
      </c>
      <c r="E599" s="266"/>
      <c r="F599" s="271">
        <v>0.792477302204929</v>
      </c>
    </row>
    <row r="600" ht="17.25" customHeight="1" spans="1:6">
      <c r="A600" s="275" t="s">
        <v>590</v>
      </c>
      <c r="B600" s="269">
        <v>481</v>
      </c>
      <c r="C600" s="269"/>
      <c r="D600" s="270">
        <v>527</v>
      </c>
      <c r="E600" s="266"/>
      <c r="F600" s="271">
        <v>0.694524495677233</v>
      </c>
    </row>
    <row r="601" ht="17.25" customHeight="1" spans="1:6">
      <c r="A601" s="275" t="s">
        <v>591</v>
      </c>
      <c r="B601" s="269">
        <v>165</v>
      </c>
      <c r="C601" s="269"/>
      <c r="D601" s="270">
        <v>343</v>
      </c>
      <c r="E601" s="266"/>
      <c r="F601" s="271">
        <v>5.359375</v>
      </c>
    </row>
    <row r="602" ht="17.25" customHeight="1" spans="1:6">
      <c r="A602" s="277" t="s">
        <v>592</v>
      </c>
      <c r="B602" s="269">
        <v>1023</v>
      </c>
      <c r="C602" s="269"/>
      <c r="D602" s="270">
        <v>1500</v>
      </c>
      <c r="E602" s="266"/>
      <c r="F602" s="271">
        <v>1.01902173913043</v>
      </c>
    </row>
    <row r="603" ht="17.25" customHeight="1" spans="1:6">
      <c r="A603" s="275" t="s">
        <v>180</v>
      </c>
      <c r="B603" s="269">
        <v>116</v>
      </c>
      <c r="C603" s="269"/>
      <c r="D603" s="270">
        <v>116</v>
      </c>
      <c r="E603" s="266"/>
      <c r="F603" s="271">
        <v>1.12621359223301</v>
      </c>
    </row>
    <row r="604" ht="17.25" customHeight="1" spans="1:6">
      <c r="A604" s="275" t="s">
        <v>181</v>
      </c>
      <c r="B604" s="269">
        <v>0</v>
      </c>
      <c r="C604" s="269"/>
      <c r="D604" s="270">
        <v>0</v>
      </c>
      <c r="E604" s="266"/>
      <c r="F604" s="271"/>
    </row>
    <row r="605" ht="17.25" customHeight="1" spans="1:6">
      <c r="A605" s="275" t="s">
        <v>182</v>
      </c>
      <c r="B605" s="269">
        <v>0</v>
      </c>
      <c r="C605" s="269"/>
      <c r="D605" s="270">
        <v>0</v>
      </c>
      <c r="E605" s="266"/>
      <c r="F605" s="271"/>
    </row>
    <row r="606" ht="17.25" customHeight="1" spans="1:6">
      <c r="A606" s="275" t="s">
        <v>593</v>
      </c>
      <c r="B606" s="269">
        <v>0</v>
      </c>
      <c r="C606" s="269"/>
      <c r="D606" s="270">
        <v>45</v>
      </c>
      <c r="E606" s="266"/>
      <c r="F606" s="271">
        <v>1.28571428571429</v>
      </c>
    </row>
    <row r="607" ht="17.25" customHeight="1" spans="1:6">
      <c r="A607" s="275" t="s">
        <v>594</v>
      </c>
      <c r="B607" s="269">
        <v>68</v>
      </c>
      <c r="C607" s="269"/>
      <c r="D607" s="270">
        <v>106</v>
      </c>
      <c r="E607" s="266"/>
      <c r="F607" s="271">
        <v>0.497652582159624</v>
      </c>
    </row>
    <row r="608" ht="17.25" customHeight="1" spans="1:6">
      <c r="A608" s="275" t="s">
        <v>595</v>
      </c>
      <c r="B608" s="269">
        <v>0</v>
      </c>
      <c r="C608" s="269"/>
      <c r="D608" s="270">
        <v>0</v>
      </c>
      <c r="E608" s="266"/>
      <c r="F608" s="271">
        <v>0</v>
      </c>
    </row>
    <row r="609" ht="17.25" customHeight="1" spans="1:6">
      <c r="A609" s="275" t="s">
        <v>596</v>
      </c>
      <c r="B609" s="269">
        <v>216</v>
      </c>
      <c r="C609" s="269"/>
      <c r="D609" s="270">
        <v>379</v>
      </c>
      <c r="E609" s="266"/>
      <c r="F609" s="271">
        <v>2.87121212121212</v>
      </c>
    </row>
    <row r="610" ht="17.25" customHeight="1" spans="1:6">
      <c r="A610" s="275" t="s">
        <v>597</v>
      </c>
      <c r="B610" s="269">
        <v>623</v>
      </c>
      <c r="C610" s="269"/>
      <c r="D610" s="270">
        <v>854</v>
      </c>
      <c r="E610" s="266"/>
      <c r="F610" s="271">
        <v>0.871428571428571</v>
      </c>
    </row>
    <row r="611" ht="17.25" customHeight="1" spans="1:6">
      <c r="A611" s="277" t="s">
        <v>598</v>
      </c>
      <c r="B611" s="269">
        <v>0</v>
      </c>
      <c r="C611" s="269"/>
      <c r="D611" s="270">
        <v>0</v>
      </c>
      <c r="E611" s="266"/>
      <c r="F611" s="271"/>
    </row>
    <row r="612" ht="17.25" customHeight="1" spans="1:6">
      <c r="A612" s="275" t="s">
        <v>180</v>
      </c>
      <c r="B612" s="269">
        <v>0</v>
      </c>
      <c r="C612" s="269"/>
      <c r="D612" s="270">
        <v>0</v>
      </c>
      <c r="E612" s="266"/>
      <c r="F612" s="271"/>
    </row>
    <row r="613" ht="17.25" customHeight="1" spans="1:6">
      <c r="A613" s="275" t="s">
        <v>181</v>
      </c>
      <c r="B613" s="269">
        <v>0</v>
      </c>
      <c r="C613" s="269"/>
      <c r="D613" s="270">
        <v>0</v>
      </c>
      <c r="E613" s="266"/>
      <c r="F613" s="271"/>
    </row>
    <row r="614" ht="17.25" customHeight="1" spans="1:6">
      <c r="A614" s="275" t="s">
        <v>182</v>
      </c>
      <c r="B614" s="269">
        <v>0</v>
      </c>
      <c r="C614" s="269"/>
      <c r="D614" s="270">
        <v>0</v>
      </c>
      <c r="E614" s="266"/>
      <c r="F614" s="271"/>
    </row>
    <row r="615" ht="17.25" customHeight="1" spans="1:6">
      <c r="A615" s="275" t="s">
        <v>599</v>
      </c>
      <c r="B615" s="269">
        <v>0</v>
      </c>
      <c r="C615" s="269"/>
      <c r="D615" s="270">
        <v>0</v>
      </c>
      <c r="E615" s="266"/>
      <c r="F615" s="271"/>
    </row>
    <row r="616" ht="17.25" customHeight="1" spans="1:6">
      <c r="A616" s="277" t="s">
        <v>600</v>
      </c>
      <c r="B616" s="269">
        <v>0</v>
      </c>
      <c r="C616" s="269"/>
      <c r="D616" s="270">
        <v>2399</v>
      </c>
      <c r="E616" s="266"/>
      <c r="F616" s="271">
        <v>0.690956221198157</v>
      </c>
    </row>
    <row r="617" ht="17.25" customHeight="1" spans="1:6">
      <c r="A617" s="275" t="s">
        <v>601</v>
      </c>
      <c r="B617" s="269">
        <v>0</v>
      </c>
      <c r="C617" s="269"/>
      <c r="D617" s="270">
        <v>1326</v>
      </c>
      <c r="E617" s="266"/>
      <c r="F617" s="271">
        <v>0.91448275862069</v>
      </c>
    </row>
    <row r="618" ht="17.25" customHeight="1" spans="1:6">
      <c r="A618" s="275" t="s">
        <v>602</v>
      </c>
      <c r="B618" s="269">
        <v>0</v>
      </c>
      <c r="C618" s="269"/>
      <c r="D618" s="270">
        <v>1073</v>
      </c>
      <c r="E618" s="266"/>
      <c r="F618" s="271">
        <v>0.530662710187933</v>
      </c>
    </row>
    <row r="619" ht="17.25" customHeight="1" spans="1:6">
      <c r="A619" s="277" t="s">
        <v>603</v>
      </c>
      <c r="B619" s="269">
        <v>51</v>
      </c>
      <c r="C619" s="269"/>
      <c r="D619" s="270">
        <v>515</v>
      </c>
      <c r="E619" s="266"/>
      <c r="F619" s="271">
        <v>1.61949685534591</v>
      </c>
    </row>
    <row r="620" ht="17.25" customHeight="1" spans="1:6">
      <c r="A620" s="275" t="s">
        <v>604</v>
      </c>
      <c r="B620" s="269">
        <v>51</v>
      </c>
      <c r="C620" s="269"/>
      <c r="D620" s="270">
        <v>455</v>
      </c>
      <c r="E620" s="266"/>
      <c r="F620" s="271">
        <v>2.70833333333333</v>
      </c>
    </row>
    <row r="621" ht="17.25" customHeight="1" spans="1:6">
      <c r="A621" s="275" t="s">
        <v>605</v>
      </c>
      <c r="B621" s="269">
        <v>0</v>
      </c>
      <c r="C621" s="269"/>
      <c r="D621" s="270">
        <v>60</v>
      </c>
      <c r="E621" s="266"/>
      <c r="F621" s="271">
        <v>0.4</v>
      </c>
    </row>
    <row r="622" ht="17.25" customHeight="1" spans="1:6">
      <c r="A622" s="277" t="s">
        <v>606</v>
      </c>
      <c r="B622" s="269">
        <v>1993</v>
      </c>
      <c r="C622" s="269"/>
      <c r="D622" s="270">
        <v>328</v>
      </c>
      <c r="E622" s="266"/>
      <c r="F622" s="271">
        <v>0.311274509803922</v>
      </c>
    </row>
    <row r="623" ht="17.25" customHeight="1" spans="1:6">
      <c r="A623" s="275" t="s">
        <v>607</v>
      </c>
      <c r="B623" s="269">
        <v>0</v>
      </c>
      <c r="C623" s="269"/>
      <c r="D623" s="270">
        <v>27</v>
      </c>
      <c r="E623" s="266"/>
      <c r="F623" s="271"/>
    </row>
    <row r="624" ht="17.25" customHeight="1" spans="1:6">
      <c r="A624" s="275" t="s">
        <v>608</v>
      </c>
      <c r="B624" s="269">
        <v>1993</v>
      </c>
      <c r="C624" s="269"/>
      <c r="D624" s="270">
        <v>301</v>
      </c>
      <c r="E624" s="266"/>
      <c r="F624" s="271">
        <v>0.278186274509804</v>
      </c>
    </row>
    <row r="625" ht="17.25" customHeight="1" spans="1:6">
      <c r="A625" s="277" t="s">
        <v>609</v>
      </c>
      <c r="B625" s="269">
        <v>0</v>
      </c>
      <c r="C625" s="269"/>
      <c r="D625" s="270">
        <v>0</v>
      </c>
      <c r="E625" s="266"/>
      <c r="F625" s="271"/>
    </row>
    <row r="626" ht="17.25" customHeight="1" spans="1:6">
      <c r="A626" s="275" t="s">
        <v>610</v>
      </c>
      <c r="B626" s="269">
        <v>0</v>
      </c>
      <c r="C626" s="269"/>
      <c r="D626" s="270">
        <v>0</v>
      </c>
      <c r="E626" s="266"/>
      <c r="F626" s="271"/>
    </row>
    <row r="627" ht="17.25" customHeight="1" spans="1:6">
      <c r="A627" s="275" t="s">
        <v>611</v>
      </c>
      <c r="B627" s="269">
        <v>0</v>
      </c>
      <c r="C627" s="269"/>
      <c r="D627" s="270">
        <v>0</v>
      </c>
      <c r="E627" s="266"/>
      <c r="F627" s="271"/>
    </row>
    <row r="628" ht="17.25" customHeight="1" spans="1:6">
      <c r="A628" s="277" t="s">
        <v>612</v>
      </c>
      <c r="B628" s="269">
        <v>0</v>
      </c>
      <c r="C628" s="269"/>
      <c r="D628" s="270">
        <v>10</v>
      </c>
      <c r="E628" s="266"/>
      <c r="F628" s="271">
        <v>0.434782608695652</v>
      </c>
    </row>
    <row r="629" ht="17.25" customHeight="1" spans="1:6">
      <c r="A629" s="275" t="s">
        <v>613</v>
      </c>
      <c r="B629" s="269">
        <v>0</v>
      </c>
      <c r="C629" s="269"/>
      <c r="D629" s="270">
        <v>0</v>
      </c>
      <c r="E629" s="266"/>
      <c r="F629" s="271"/>
    </row>
    <row r="630" ht="17.25" customHeight="1" spans="1:6">
      <c r="A630" s="275" t="s">
        <v>614</v>
      </c>
      <c r="B630" s="269">
        <v>0</v>
      </c>
      <c r="C630" s="269"/>
      <c r="D630" s="270">
        <v>10</v>
      </c>
      <c r="E630" s="266"/>
      <c r="F630" s="271">
        <v>0.434782608695652</v>
      </c>
    </row>
    <row r="631" ht="17.25" customHeight="1" spans="1:6">
      <c r="A631" s="277" t="s">
        <v>615</v>
      </c>
      <c r="B631" s="269">
        <v>7650</v>
      </c>
      <c r="C631" s="269"/>
      <c r="D631" s="270">
        <v>8060</v>
      </c>
      <c r="E631" s="266"/>
      <c r="F631" s="271">
        <v>0.976023250181642</v>
      </c>
    </row>
    <row r="632" ht="17.25" customHeight="1" spans="1:6">
      <c r="A632" s="275" t="s">
        <v>616</v>
      </c>
      <c r="B632" s="269">
        <v>0</v>
      </c>
      <c r="C632" s="269"/>
      <c r="D632" s="270">
        <v>0</v>
      </c>
      <c r="E632" s="266"/>
      <c r="F632" s="271"/>
    </row>
    <row r="633" ht="17.25" customHeight="1" spans="1:6">
      <c r="A633" s="275" t="s">
        <v>617</v>
      </c>
      <c r="B633" s="269">
        <v>7650</v>
      </c>
      <c r="C633" s="269"/>
      <c r="D633" s="270">
        <v>8060</v>
      </c>
      <c r="E633" s="266"/>
      <c r="F633" s="271">
        <v>0.976023250181642</v>
      </c>
    </row>
    <row r="634" ht="17.25" customHeight="1" spans="1:6">
      <c r="A634" s="275" t="s">
        <v>618</v>
      </c>
      <c r="B634" s="269">
        <v>0</v>
      </c>
      <c r="C634" s="269"/>
      <c r="D634" s="270">
        <v>0</v>
      </c>
      <c r="E634" s="266"/>
      <c r="F634" s="271"/>
    </row>
    <row r="635" ht="17.25" customHeight="1" spans="1:6">
      <c r="A635" s="277" t="s">
        <v>619</v>
      </c>
      <c r="B635" s="269">
        <v>0</v>
      </c>
      <c r="C635" s="269"/>
      <c r="D635" s="270">
        <v>0</v>
      </c>
      <c r="E635" s="266"/>
      <c r="F635" s="271"/>
    </row>
    <row r="636" ht="17.25" customHeight="1" spans="1:6">
      <c r="A636" s="275" t="s">
        <v>620</v>
      </c>
      <c r="B636" s="269">
        <v>0</v>
      </c>
      <c r="C636" s="269"/>
      <c r="D636" s="270">
        <v>0</v>
      </c>
      <c r="E636" s="266"/>
      <c r="F636" s="271"/>
    </row>
    <row r="637" ht="17.25" customHeight="1" spans="1:6">
      <c r="A637" s="275" t="s">
        <v>621</v>
      </c>
      <c r="B637" s="269">
        <v>0</v>
      </c>
      <c r="C637" s="269"/>
      <c r="D637" s="270">
        <v>0</v>
      </c>
      <c r="E637" s="266"/>
      <c r="F637" s="271"/>
    </row>
    <row r="638" ht="17.25" customHeight="1" spans="1:6">
      <c r="A638" s="275" t="s">
        <v>622</v>
      </c>
      <c r="B638" s="269">
        <v>0</v>
      </c>
      <c r="C638" s="269"/>
      <c r="D638" s="270">
        <v>0</v>
      </c>
      <c r="E638" s="266"/>
      <c r="F638" s="271"/>
    </row>
    <row r="639" ht="17.25" customHeight="1" spans="1:6">
      <c r="A639" s="275" t="s">
        <v>623</v>
      </c>
      <c r="B639" s="269">
        <v>0</v>
      </c>
      <c r="C639" s="269"/>
      <c r="D639" s="270">
        <v>0</v>
      </c>
      <c r="E639" s="266"/>
      <c r="F639" s="271"/>
    </row>
    <row r="640" ht="17.25" customHeight="1" spans="1:6">
      <c r="A640" s="277" t="s">
        <v>624</v>
      </c>
      <c r="B640" s="269">
        <v>43</v>
      </c>
      <c r="C640" s="269"/>
      <c r="D640" s="270">
        <v>299</v>
      </c>
      <c r="E640" s="266"/>
      <c r="F640" s="271"/>
    </row>
    <row r="641" ht="17.25" customHeight="1" spans="1:6">
      <c r="A641" s="275" t="s">
        <v>180</v>
      </c>
      <c r="B641" s="269">
        <v>0</v>
      </c>
      <c r="C641" s="269"/>
      <c r="D641" s="270">
        <v>63</v>
      </c>
      <c r="E641" s="266"/>
      <c r="F641" s="271"/>
    </row>
    <row r="642" ht="17.25" customHeight="1" spans="1:6">
      <c r="A642" s="275" t="s">
        <v>181</v>
      </c>
      <c r="B642" s="269">
        <v>0</v>
      </c>
      <c r="C642" s="269"/>
      <c r="D642" s="270">
        <v>31</v>
      </c>
      <c r="E642" s="266"/>
      <c r="F642" s="271"/>
    </row>
    <row r="643" ht="17.25" customHeight="1" spans="1:6">
      <c r="A643" s="275" t="s">
        <v>182</v>
      </c>
      <c r="B643" s="269">
        <v>0</v>
      </c>
      <c r="C643" s="269"/>
      <c r="D643" s="270">
        <v>0</v>
      </c>
      <c r="E643" s="266"/>
      <c r="F643" s="271"/>
    </row>
    <row r="644" ht="17.25" customHeight="1" spans="1:6">
      <c r="A644" s="275" t="s">
        <v>625</v>
      </c>
      <c r="B644" s="269">
        <v>43</v>
      </c>
      <c r="C644" s="269"/>
      <c r="D644" s="270">
        <v>188</v>
      </c>
      <c r="E644" s="266"/>
      <c r="F644" s="271"/>
    </row>
    <row r="645" ht="17.25" customHeight="1" spans="1:6">
      <c r="A645" s="275" t="s">
        <v>626</v>
      </c>
      <c r="B645" s="269">
        <v>0</v>
      </c>
      <c r="C645" s="269"/>
      <c r="D645" s="270">
        <v>0</v>
      </c>
      <c r="E645" s="266"/>
      <c r="F645" s="271"/>
    </row>
    <row r="646" ht="17.25" customHeight="1" spans="1:6">
      <c r="A646" s="275" t="s">
        <v>189</v>
      </c>
      <c r="B646" s="269">
        <v>0</v>
      </c>
      <c r="C646" s="269"/>
      <c r="D646" s="270">
        <v>17</v>
      </c>
      <c r="E646" s="266"/>
      <c r="F646" s="271"/>
    </row>
    <row r="647" ht="17.25" customHeight="1" spans="1:6">
      <c r="A647" s="275" t="s">
        <v>627</v>
      </c>
      <c r="B647" s="269">
        <v>0</v>
      </c>
      <c r="C647" s="269"/>
      <c r="D647" s="270">
        <v>0</v>
      </c>
      <c r="E647" s="266"/>
      <c r="F647" s="271"/>
    </row>
    <row r="648" ht="17.25" customHeight="1" spans="1:6">
      <c r="A648" s="277" t="s">
        <v>628</v>
      </c>
      <c r="B648" s="269">
        <v>2119</v>
      </c>
      <c r="C648" s="269"/>
      <c r="D648" s="270">
        <v>785</v>
      </c>
      <c r="E648" s="266"/>
      <c r="F648" s="271">
        <v>0.597402597402597</v>
      </c>
    </row>
    <row r="649" ht="17.25" customHeight="1" spans="1:6">
      <c r="A649" s="275" t="s">
        <v>629</v>
      </c>
      <c r="B649" s="269">
        <v>2119</v>
      </c>
      <c r="C649" s="269"/>
      <c r="D649" s="270">
        <v>785</v>
      </c>
      <c r="E649" s="266"/>
      <c r="F649" s="271">
        <v>0.597402597402597</v>
      </c>
    </row>
    <row r="650" ht="17.25" customHeight="1" spans="1:6">
      <c r="A650" s="268" t="s">
        <v>630</v>
      </c>
      <c r="B650" s="269">
        <v>18013</v>
      </c>
      <c r="C650" s="269">
        <v>37822</v>
      </c>
      <c r="D650" s="270">
        <v>36222</v>
      </c>
      <c r="E650" s="266">
        <f>D650/C650*100</f>
        <v>95.7696578710803</v>
      </c>
      <c r="F650" s="271">
        <v>1.18798110277842</v>
      </c>
    </row>
    <row r="651" ht="17.25" customHeight="1" spans="1:6">
      <c r="A651" s="277" t="s">
        <v>631</v>
      </c>
      <c r="B651" s="269">
        <v>1822</v>
      </c>
      <c r="C651" s="269"/>
      <c r="D651" s="270">
        <v>988</v>
      </c>
      <c r="E651" s="266"/>
      <c r="F651" s="271">
        <v>0.875886524822695</v>
      </c>
    </row>
    <row r="652" ht="17.25" customHeight="1" spans="1:6">
      <c r="A652" s="275" t="s">
        <v>180</v>
      </c>
      <c r="B652" s="269">
        <v>677</v>
      </c>
      <c r="C652" s="269"/>
      <c r="D652" s="270">
        <v>676</v>
      </c>
      <c r="E652" s="266"/>
      <c r="F652" s="271">
        <v>1.352</v>
      </c>
    </row>
    <row r="653" ht="17.25" customHeight="1" spans="1:6">
      <c r="A653" s="275" t="s">
        <v>181</v>
      </c>
      <c r="B653" s="269">
        <v>1098</v>
      </c>
      <c r="C653" s="269"/>
      <c r="D653" s="270">
        <v>246</v>
      </c>
      <c r="E653" s="266"/>
      <c r="F653" s="271">
        <v>0.666666666666667</v>
      </c>
    </row>
    <row r="654" ht="17.25" customHeight="1" spans="1:6">
      <c r="A654" s="275" t="s">
        <v>182</v>
      </c>
      <c r="B654" s="269">
        <v>0</v>
      </c>
      <c r="C654" s="269"/>
      <c r="D654" s="270">
        <v>0</v>
      </c>
      <c r="E654" s="266"/>
      <c r="F654" s="271"/>
    </row>
    <row r="655" ht="17.25" customHeight="1" spans="1:6">
      <c r="A655" s="275" t="s">
        <v>632</v>
      </c>
      <c r="B655" s="269">
        <v>47</v>
      </c>
      <c r="C655" s="269"/>
      <c r="D655" s="270">
        <v>66</v>
      </c>
      <c r="E655" s="266"/>
      <c r="F655" s="271">
        <v>0.254826254826255</v>
      </c>
    </row>
    <row r="656" ht="17.25" customHeight="1" spans="1:6">
      <c r="A656" s="277" t="s">
        <v>633</v>
      </c>
      <c r="B656" s="269">
        <v>180</v>
      </c>
      <c r="C656" s="269"/>
      <c r="D656" s="270">
        <v>3968</v>
      </c>
      <c r="E656" s="266"/>
      <c r="F656" s="271">
        <v>1.29503916449086</v>
      </c>
    </row>
    <row r="657" ht="17.25" customHeight="1" spans="1:6">
      <c r="A657" s="275" t="s">
        <v>634</v>
      </c>
      <c r="B657" s="269">
        <v>0</v>
      </c>
      <c r="C657" s="269"/>
      <c r="D657" s="270">
        <v>597</v>
      </c>
      <c r="E657" s="266"/>
      <c r="F657" s="271">
        <v>0.264042459088899</v>
      </c>
    </row>
    <row r="658" ht="17.25" customHeight="1" spans="1:6">
      <c r="A658" s="275" t="s">
        <v>635</v>
      </c>
      <c r="B658" s="269">
        <v>0</v>
      </c>
      <c r="C658" s="269"/>
      <c r="D658" s="270">
        <v>34</v>
      </c>
      <c r="E658" s="266"/>
      <c r="F658" s="271">
        <v>0.343434343434343</v>
      </c>
    </row>
    <row r="659" ht="17.25" customHeight="1" spans="1:6">
      <c r="A659" s="275" t="s">
        <v>636</v>
      </c>
      <c r="B659" s="269">
        <v>0</v>
      </c>
      <c r="C659" s="269"/>
      <c r="D659" s="270">
        <v>0</v>
      </c>
      <c r="E659" s="266"/>
      <c r="F659" s="271"/>
    </row>
    <row r="660" ht="17.25" customHeight="1" spans="1:6">
      <c r="A660" s="275" t="s">
        <v>637</v>
      </c>
      <c r="B660" s="269">
        <v>0</v>
      </c>
      <c r="C660" s="269"/>
      <c r="D660" s="270">
        <v>0</v>
      </c>
      <c r="E660" s="266"/>
      <c r="F660" s="271"/>
    </row>
    <row r="661" ht="17.25" customHeight="1" spans="1:6">
      <c r="A661" s="275" t="s">
        <v>638</v>
      </c>
      <c r="B661" s="269">
        <v>0</v>
      </c>
      <c r="C661" s="269"/>
      <c r="D661" s="270">
        <v>0</v>
      </c>
      <c r="E661" s="266"/>
      <c r="F661" s="271">
        <v>0</v>
      </c>
    </row>
    <row r="662" ht="17.25" customHeight="1" spans="1:6">
      <c r="A662" s="275" t="s">
        <v>639</v>
      </c>
      <c r="B662" s="269">
        <v>0</v>
      </c>
      <c r="C662" s="269"/>
      <c r="D662" s="270">
        <v>0</v>
      </c>
      <c r="E662" s="266"/>
      <c r="F662" s="271"/>
    </row>
    <row r="663" ht="17.25" customHeight="1" spans="1:6">
      <c r="A663" s="275" t="s">
        <v>640</v>
      </c>
      <c r="B663" s="269">
        <v>0</v>
      </c>
      <c r="C663" s="269"/>
      <c r="D663" s="270">
        <v>0</v>
      </c>
      <c r="E663" s="266"/>
      <c r="F663" s="271"/>
    </row>
    <row r="664" ht="17.25" customHeight="1" spans="1:6">
      <c r="A664" s="275" t="s">
        <v>641</v>
      </c>
      <c r="B664" s="269">
        <v>0</v>
      </c>
      <c r="C664" s="269"/>
      <c r="D664" s="270">
        <v>0</v>
      </c>
      <c r="E664" s="266"/>
      <c r="F664" s="271"/>
    </row>
    <row r="665" ht="17.25" customHeight="1" spans="1:6">
      <c r="A665" s="275" t="s">
        <v>642</v>
      </c>
      <c r="B665" s="269">
        <v>0</v>
      </c>
      <c r="C665" s="269"/>
      <c r="D665" s="270">
        <v>0</v>
      </c>
      <c r="E665" s="266"/>
      <c r="F665" s="271"/>
    </row>
    <row r="666" ht="17.25" customHeight="1" spans="1:6">
      <c r="A666" s="275" t="s">
        <v>643</v>
      </c>
      <c r="B666" s="269">
        <v>0</v>
      </c>
      <c r="C666" s="269"/>
      <c r="D666" s="270">
        <v>0</v>
      </c>
      <c r="E666" s="266"/>
      <c r="F666" s="271"/>
    </row>
    <row r="667" ht="17.25" customHeight="1" spans="1:6">
      <c r="A667" s="275" t="s">
        <v>644</v>
      </c>
      <c r="B667" s="269">
        <v>0</v>
      </c>
      <c r="C667" s="269"/>
      <c r="D667" s="270">
        <v>0</v>
      </c>
      <c r="E667" s="266"/>
      <c r="F667" s="271"/>
    </row>
    <row r="668" ht="17.25" customHeight="1" spans="1:6">
      <c r="A668" s="275" t="s">
        <v>645</v>
      </c>
      <c r="B668" s="269">
        <v>180</v>
      </c>
      <c r="C668" s="269"/>
      <c r="D668" s="270">
        <v>3337</v>
      </c>
      <c r="E668" s="266"/>
      <c r="F668" s="271">
        <v>4.74679943100996</v>
      </c>
    </row>
    <row r="669" ht="17.25" customHeight="1" spans="1:6">
      <c r="A669" s="277" t="s">
        <v>646</v>
      </c>
      <c r="B669" s="269">
        <v>4786</v>
      </c>
      <c r="C669" s="269"/>
      <c r="D669" s="270">
        <v>5132</v>
      </c>
      <c r="E669" s="266"/>
      <c r="F669" s="271">
        <v>1.03135048231511</v>
      </c>
    </row>
    <row r="670" ht="17.25" customHeight="1" spans="1:6">
      <c r="A670" s="275" t="s">
        <v>647</v>
      </c>
      <c r="B670" s="269">
        <v>1563</v>
      </c>
      <c r="C670" s="269"/>
      <c r="D670" s="270">
        <v>1309</v>
      </c>
      <c r="E670" s="266"/>
      <c r="F670" s="271">
        <v>1.30378486055777</v>
      </c>
    </row>
    <row r="671" ht="17.25" customHeight="1" spans="1:6">
      <c r="A671" s="275" t="s">
        <v>648</v>
      </c>
      <c r="B671" s="269">
        <v>3126</v>
      </c>
      <c r="C671" s="269"/>
      <c r="D671" s="270">
        <v>3058</v>
      </c>
      <c r="E671" s="266"/>
      <c r="F671" s="271">
        <v>0.922195416164053</v>
      </c>
    </row>
    <row r="672" ht="17.25" customHeight="1" spans="1:6">
      <c r="A672" s="275" t="s">
        <v>649</v>
      </c>
      <c r="B672" s="269">
        <v>97</v>
      </c>
      <c r="C672" s="269"/>
      <c r="D672" s="270">
        <v>765</v>
      </c>
      <c r="E672" s="266"/>
      <c r="F672" s="271">
        <v>1.16615853658537</v>
      </c>
    </row>
    <row r="673" ht="17.25" customHeight="1" spans="1:6">
      <c r="A673" s="277" t="s">
        <v>650</v>
      </c>
      <c r="B673" s="269">
        <v>3051</v>
      </c>
      <c r="C673" s="269"/>
      <c r="D673" s="270">
        <v>7087</v>
      </c>
      <c r="E673" s="266"/>
      <c r="F673" s="271">
        <v>1.12730744748568</v>
      </c>
    </row>
    <row r="674" ht="17.25" customHeight="1" spans="1:6">
      <c r="A674" s="275" t="s">
        <v>651</v>
      </c>
      <c r="B674" s="269">
        <v>1549</v>
      </c>
      <c r="C674" s="269"/>
      <c r="D674" s="270">
        <v>1570</v>
      </c>
      <c r="E674" s="266"/>
      <c r="F674" s="271">
        <v>0.683202785030461</v>
      </c>
    </row>
    <row r="675" ht="17.25" customHeight="1" spans="1:6">
      <c r="A675" s="275" t="s">
        <v>652</v>
      </c>
      <c r="B675" s="269">
        <v>221</v>
      </c>
      <c r="C675" s="269"/>
      <c r="D675" s="270">
        <v>217</v>
      </c>
      <c r="E675" s="266"/>
      <c r="F675" s="271">
        <v>1.0093023255814</v>
      </c>
    </row>
    <row r="676" ht="17.25" customHeight="1" spans="1:6">
      <c r="A676" s="275" t="s">
        <v>653</v>
      </c>
      <c r="B676" s="269">
        <v>797</v>
      </c>
      <c r="C676" s="269"/>
      <c r="D676" s="270">
        <v>1969</v>
      </c>
      <c r="E676" s="266"/>
      <c r="F676" s="271">
        <v>3.28166666666667</v>
      </c>
    </row>
    <row r="677" ht="17.25" customHeight="1" spans="1:6">
      <c r="A677" s="275" t="s">
        <v>654</v>
      </c>
      <c r="B677" s="269">
        <v>0</v>
      </c>
      <c r="C677" s="269"/>
      <c r="D677" s="270">
        <v>0</v>
      </c>
      <c r="E677" s="266"/>
      <c r="F677" s="271"/>
    </row>
    <row r="678" ht="17.25" customHeight="1" spans="1:6">
      <c r="A678" s="275" t="s">
        <v>655</v>
      </c>
      <c r="B678" s="269">
        <v>0</v>
      </c>
      <c r="C678" s="269"/>
      <c r="D678" s="270">
        <v>0</v>
      </c>
      <c r="E678" s="266"/>
      <c r="F678" s="271"/>
    </row>
    <row r="679" ht="17.25" customHeight="1" spans="1:6">
      <c r="A679" s="275" t="s">
        <v>656</v>
      </c>
      <c r="B679" s="269">
        <v>0</v>
      </c>
      <c r="C679" s="269"/>
      <c r="D679" s="270">
        <v>0</v>
      </c>
      <c r="E679" s="266"/>
      <c r="F679" s="271"/>
    </row>
    <row r="680" ht="17.25" customHeight="1" spans="1:6">
      <c r="A680" s="275" t="s">
        <v>657</v>
      </c>
      <c r="B680" s="269">
        <v>0</v>
      </c>
      <c r="C680" s="269"/>
      <c r="D680" s="270">
        <v>0</v>
      </c>
      <c r="E680" s="266"/>
      <c r="F680" s="271"/>
    </row>
    <row r="681" ht="17.25" customHeight="1" spans="1:6">
      <c r="A681" s="275" t="s">
        <v>658</v>
      </c>
      <c r="B681" s="269">
        <v>210</v>
      </c>
      <c r="C681" s="269"/>
      <c r="D681" s="270">
        <v>2715</v>
      </c>
      <c r="E681" s="266"/>
      <c r="F681" s="271">
        <v>1.17940920938315</v>
      </c>
    </row>
    <row r="682" ht="17.25" customHeight="1" spans="1:6">
      <c r="A682" s="275" t="s">
        <v>659</v>
      </c>
      <c r="B682" s="269">
        <v>273</v>
      </c>
      <c r="C682" s="269"/>
      <c r="D682" s="270">
        <v>593</v>
      </c>
      <c r="E682" s="266"/>
      <c r="F682" s="271">
        <v>0.735732009925558</v>
      </c>
    </row>
    <row r="683" ht="17.25" customHeight="1" spans="1:6">
      <c r="A683" s="275" t="s">
        <v>660</v>
      </c>
      <c r="B683" s="269">
        <v>0</v>
      </c>
      <c r="C683" s="269"/>
      <c r="D683" s="270">
        <v>0</v>
      </c>
      <c r="E683" s="266"/>
      <c r="F683" s="271"/>
    </row>
    <row r="684" ht="17.25" customHeight="1" spans="1:6">
      <c r="A684" s="275" t="s">
        <v>661</v>
      </c>
      <c r="B684" s="269">
        <v>1</v>
      </c>
      <c r="C684" s="269"/>
      <c r="D684" s="270">
        <v>23</v>
      </c>
      <c r="E684" s="266"/>
      <c r="F684" s="271">
        <v>0.317460317460317</v>
      </c>
    </row>
    <row r="685" ht="17.25" customHeight="1" spans="1:6">
      <c r="A685" s="277" t="s">
        <v>662</v>
      </c>
      <c r="B685" s="269">
        <v>0</v>
      </c>
      <c r="C685" s="269"/>
      <c r="D685" s="270">
        <v>2</v>
      </c>
      <c r="E685" s="266"/>
      <c r="F685" s="271">
        <v>0.5</v>
      </c>
    </row>
    <row r="686" ht="17.25" customHeight="1" spans="1:6">
      <c r="A686" s="275" t="s">
        <v>663</v>
      </c>
      <c r="B686" s="269">
        <v>0</v>
      </c>
      <c r="C686" s="269"/>
      <c r="D686" s="270">
        <v>2</v>
      </c>
      <c r="E686" s="266"/>
      <c r="F686" s="271">
        <v>0.5</v>
      </c>
    </row>
    <row r="687" ht="17.25" customHeight="1" spans="1:6">
      <c r="A687" s="275" t="s">
        <v>664</v>
      </c>
      <c r="B687" s="269">
        <v>0</v>
      </c>
      <c r="C687" s="269"/>
      <c r="D687" s="270">
        <v>0</v>
      </c>
      <c r="E687" s="266"/>
      <c r="F687" s="271"/>
    </row>
    <row r="688" ht="17.25" customHeight="1" spans="1:6">
      <c r="A688" s="272" t="s">
        <v>665</v>
      </c>
      <c r="B688" s="269">
        <v>2041</v>
      </c>
      <c r="C688" s="269"/>
      <c r="D688" s="270">
        <v>6628</v>
      </c>
      <c r="E688" s="266"/>
      <c r="F688" s="271">
        <v>0.949733885274985</v>
      </c>
    </row>
    <row r="689" ht="17.25" customHeight="1" spans="1:6">
      <c r="A689" s="274" t="s">
        <v>666</v>
      </c>
      <c r="B689" s="269">
        <v>0</v>
      </c>
      <c r="C689" s="269"/>
      <c r="D689" s="270">
        <v>0</v>
      </c>
      <c r="E689" s="266"/>
      <c r="F689" s="271"/>
    </row>
    <row r="690" ht="17.25" customHeight="1" spans="1:6">
      <c r="A690" s="274" t="s">
        <v>667</v>
      </c>
      <c r="B690" s="269">
        <v>741</v>
      </c>
      <c r="C690" s="269"/>
      <c r="D690" s="270">
        <v>504</v>
      </c>
      <c r="E690" s="266"/>
      <c r="F690" s="271">
        <v>0.0660938532716457</v>
      </c>
    </row>
    <row r="691" ht="17.25" customHeight="1" spans="1:6">
      <c r="A691" s="274" t="s">
        <v>668</v>
      </c>
      <c r="B691" s="269">
        <v>1300</v>
      </c>
      <c r="C691" s="269"/>
      <c r="D691" s="270">
        <v>6124</v>
      </c>
      <c r="E691" s="266"/>
      <c r="F691" s="271">
        <v>2.7523595505618</v>
      </c>
    </row>
    <row r="692" ht="17.25" customHeight="1" spans="1:6">
      <c r="A692" s="272" t="s">
        <v>669</v>
      </c>
      <c r="B692" s="269">
        <v>2725</v>
      </c>
      <c r="C692" s="269"/>
      <c r="D692" s="270">
        <v>2612</v>
      </c>
      <c r="E692" s="266"/>
      <c r="F692" s="271">
        <v>0.855421686746988</v>
      </c>
    </row>
    <row r="693" ht="17.25" customHeight="1" spans="1:6">
      <c r="A693" s="275" t="s">
        <v>670</v>
      </c>
      <c r="B693" s="269">
        <v>878</v>
      </c>
      <c r="C693" s="269"/>
      <c r="D693" s="270">
        <v>839</v>
      </c>
      <c r="E693" s="266"/>
      <c r="F693" s="271">
        <v>0.761152416356877</v>
      </c>
    </row>
    <row r="694" ht="17.25" customHeight="1" spans="1:6">
      <c r="A694" s="275" t="s">
        <v>671</v>
      </c>
      <c r="B694" s="269">
        <v>557</v>
      </c>
      <c r="C694" s="269"/>
      <c r="D694" s="270">
        <v>492</v>
      </c>
      <c r="E694" s="266"/>
      <c r="F694" s="271">
        <v>0.819897084048027</v>
      </c>
    </row>
    <row r="695" ht="17.25" customHeight="1" spans="1:6">
      <c r="A695" s="275" t="s">
        <v>672</v>
      </c>
      <c r="B695" s="269">
        <v>50</v>
      </c>
      <c r="C695" s="269"/>
      <c r="D695" s="270">
        <v>0</v>
      </c>
      <c r="E695" s="266"/>
      <c r="F695" s="271">
        <v>0</v>
      </c>
    </row>
    <row r="696" ht="17.25" customHeight="1" spans="1:6">
      <c r="A696" s="275" t="s">
        <v>673</v>
      </c>
      <c r="B696" s="269">
        <v>1240</v>
      </c>
      <c r="C696" s="269"/>
      <c r="D696" s="270">
        <v>1281</v>
      </c>
      <c r="E696" s="266"/>
      <c r="F696" s="271">
        <v>0.98436278342455</v>
      </c>
    </row>
    <row r="697" ht="17.25" customHeight="1" spans="1:6">
      <c r="A697" s="272" t="s">
        <v>674</v>
      </c>
      <c r="B697" s="269">
        <v>2800</v>
      </c>
      <c r="C697" s="269"/>
      <c r="D697" s="270">
        <v>3055</v>
      </c>
      <c r="E697" s="266"/>
      <c r="F697" s="271">
        <v>1.13274008157212</v>
      </c>
    </row>
    <row r="698" ht="17.25" customHeight="1" spans="1:6">
      <c r="A698" s="275" t="s">
        <v>675</v>
      </c>
      <c r="B698" s="269">
        <v>0</v>
      </c>
      <c r="C698" s="269"/>
      <c r="D698" s="270">
        <v>0</v>
      </c>
      <c r="E698" s="266"/>
      <c r="F698" s="271"/>
    </row>
    <row r="699" ht="17.25" customHeight="1" spans="1:6">
      <c r="A699" s="275" t="s">
        <v>676</v>
      </c>
      <c r="B699" s="269">
        <v>2800</v>
      </c>
      <c r="C699" s="269"/>
      <c r="D699" s="270">
        <v>3055</v>
      </c>
      <c r="E699" s="266"/>
      <c r="F699" s="271">
        <v>1.13274008157212</v>
      </c>
    </row>
    <row r="700" ht="17.25" customHeight="1" spans="1:6">
      <c r="A700" s="275" t="s">
        <v>677</v>
      </c>
      <c r="B700" s="269">
        <v>0</v>
      </c>
      <c r="C700" s="269"/>
      <c r="D700" s="270">
        <v>0</v>
      </c>
      <c r="E700" s="266"/>
      <c r="F700" s="271"/>
    </row>
    <row r="701" ht="17.25" customHeight="1" spans="1:6">
      <c r="A701" s="272" t="s">
        <v>678</v>
      </c>
      <c r="B701" s="269">
        <v>0</v>
      </c>
      <c r="C701" s="269"/>
      <c r="D701" s="270">
        <v>854</v>
      </c>
      <c r="E701" s="266"/>
      <c r="F701" s="271">
        <v>1.09346991037132</v>
      </c>
    </row>
    <row r="702" ht="17.25" customHeight="1" spans="1:6">
      <c r="A702" s="275" t="s">
        <v>679</v>
      </c>
      <c r="B702" s="269">
        <v>0</v>
      </c>
      <c r="C702" s="269"/>
      <c r="D702" s="270">
        <v>854</v>
      </c>
      <c r="E702" s="266"/>
      <c r="F702" s="271">
        <v>1.09346991037132</v>
      </c>
    </row>
    <row r="703" ht="17.25" customHeight="1" spans="1:6">
      <c r="A703" s="275" t="s">
        <v>680</v>
      </c>
      <c r="B703" s="269">
        <v>0</v>
      </c>
      <c r="C703" s="269"/>
      <c r="D703" s="270">
        <v>0</v>
      </c>
      <c r="E703" s="266"/>
      <c r="F703" s="271"/>
    </row>
    <row r="704" ht="17.25" customHeight="1" spans="1:6">
      <c r="A704" s="275" t="s">
        <v>681</v>
      </c>
      <c r="B704" s="269">
        <v>0</v>
      </c>
      <c r="C704" s="269"/>
      <c r="D704" s="270">
        <v>0</v>
      </c>
      <c r="E704" s="266"/>
      <c r="F704" s="271"/>
    </row>
    <row r="705" ht="17.25" customHeight="1" spans="1:6">
      <c r="A705" s="272" t="s">
        <v>682</v>
      </c>
      <c r="B705" s="269">
        <v>0</v>
      </c>
      <c r="C705" s="269"/>
      <c r="D705" s="270">
        <v>253</v>
      </c>
      <c r="E705" s="266"/>
      <c r="F705" s="271">
        <v>1.265</v>
      </c>
    </row>
    <row r="706" ht="17.25" customHeight="1" spans="1:6">
      <c r="A706" s="275" t="s">
        <v>683</v>
      </c>
      <c r="B706" s="269">
        <v>0</v>
      </c>
      <c r="C706" s="269"/>
      <c r="D706" s="270">
        <v>253</v>
      </c>
      <c r="E706" s="266"/>
      <c r="F706" s="271">
        <v>1.265</v>
      </c>
    </row>
    <row r="707" ht="17.25" customHeight="1" spans="1:6">
      <c r="A707" s="275" t="s">
        <v>684</v>
      </c>
      <c r="B707" s="269">
        <v>0</v>
      </c>
      <c r="C707" s="269"/>
      <c r="D707" s="270">
        <v>0</v>
      </c>
      <c r="E707" s="266"/>
      <c r="F707" s="271"/>
    </row>
    <row r="708" ht="17.25" customHeight="1" spans="1:6">
      <c r="A708" s="272" t="s">
        <v>685</v>
      </c>
      <c r="B708" s="269">
        <v>0</v>
      </c>
      <c r="C708" s="269"/>
      <c r="D708" s="270">
        <v>144</v>
      </c>
      <c r="E708" s="266"/>
      <c r="F708" s="271"/>
    </row>
    <row r="709" ht="17.25" customHeight="1" spans="1:6">
      <c r="A709" s="275" t="s">
        <v>180</v>
      </c>
      <c r="B709" s="269">
        <v>0</v>
      </c>
      <c r="C709" s="269"/>
      <c r="D709" s="270">
        <v>47</v>
      </c>
      <c r="E709" s="266"/>
      <c r="F709" s="271"/>
    </row>
    <row r="710" ht="17.25" customHeight="1" spans="1:6">
      <c r="A710" s="275" t="s">
        <v>181</v>
      </c>
      <c r="B710" s="269">
        <v>0</v>
      </c>
      <c r="C710" s="269"/>
      <c r="D710" s="270">
        <v>14</v>
      </c>
      <c r="E710" s="266"/>
      <c r="F710" s="271"/>
    </row>
    <row r="711" ht="17.25" customHeight="1" spans="1:6">
      <c r="A711" s="275" t="s">
        <v>182</v>
      </c>
      <c r="B711" s="269">
        <v>0</v>
      </c>
      <c r="C711" s="269"/>
      <c r="D711" s="270">
        <v>0</v>
      </c>
      <c r="E711" s="266"/>
      <c r="F711" s="271"/>
    </row>
    <row r="712" ht="17.25" customHeight="1" spans="1:6">
      <c r="A712" s="275" t="s">
        <v>222</v>
      </c>
      <c r="B712" s="269">
        <v>0</v>
      </c>
      <c r="C712" s="269"/>
      <c r="D712" s="270">
        <v>0</v>
      </c>
      <c r="E712" s="266" t="e">
        <f>D712/C712*100</f>
        <v>#DIV/0!</v>
      </c>
      <c r="F712" s="271"/>
    </row>
    <row r="713" ht="17.25" customHeight="1" spans="1:6">
      <c r="A713" s="275" t="s">
        <v>686</v>
      </c>
      <c r="B713" s="269">
        <v>0</v>
      </c>
      <c r="C713" s="269"/>
      <c r="D713" s="270">
        <v>8</v>
      </c>
      <c r="E713" s="266"/>
      <c r="F713" s="271"/>
    </row>
    <row r="714" ht="17.25" customHeight="1" spans="1:6">
      <c r="A714" s="275" t="s">
        <v>687</v>
      </c>
      <c r="B714" s="269">
        <v>0</v>
      </c>
      <c r="C714" s="269"/>
      <c r="D714" s="270">
        <v>4</v>
      </c>
      <c r="E714" s="266"/>
      <c r="F714" s="271"/>
    </row>
    <row r="715" ht="17.25" customHeight="1" spans="1:6">
      <c r="A715" s="275" t="s">
        <v>189</v>
      </c>
      <c r="B715" s="269">
        <v>0</v>
      </c>
      <c r="C715" s="269"/>
      <c r="D715" s="270">
        <v>71</v>
      </c>
      <c r="E715" s="266"/>
      <c r="F715" s="271"/>
    </row>
    <row r="716" ht="17.25" customHeight="1" spans="1:6">
      <c r="A716" s="275" t="s">
        <v>688</v>
      </c>
      <c r="B716" s="269">
        <v>0</v>
      </c>
      <c r="C716" s="269"/>
      <c r="D716" s="270">
        <v>0</v>
      </c>
      <c r="E716" s="266"/>
      <c r="F716" s="271"/>
    </row>
    <row r="717" ht="17.25" customHeight="1" spans="1:6">
      <c r="A717" s="278" t="s">
        <v>689</v>
      </c>
      <c r="B717" s="269">
        <v>0</v>
      </c>
      <c r="C717" s="269"/>
      <c r="D717" s="270">
        <v>0</v>
      </c>
      <c r="E717" s="266"/>
      <c r="F717" s="271"/>
    </row>
    <row r="718" ht="17.25" customHeight="1" spans="1:6">
      <c r="A718" s="275" t="s">
        <v>689</v>
      </c>
      <c r="B718" s="269">
        <v>0</v>
      </c>
      <c r="C718" s="269"/>
      <c r="D718" s="270">
        <v>0</v>
      </c>
      <c r="E718" s="266"/>
      <c r="F718" s="271"/>
    </row>
    <row r="719" ht="17.25" customHeight="1" spans="1:6">
      <c r="A719" s="277" t="s">
        <v>690</v>
      </c>
      <c r="B719" s="269">
        <v>608</v>
      </c>
      <c r="C719" s="269"/>
      <c r="D719" s="270">
        <v>5499</v>
      </c>
      <c r="E719" s="266"/>
      <c r="F719" s="271">
        <v>15.6221590909091</v>
      </c>
    </row>
    <row r="720" ht="17.25" customHeight="1" spans="1:6">
      <c r="A720" s="275" t="s">
        <v>691</v>
      </c>
      <c r="B720" s="269">
        <v>608</v>
      </c>
      <c r="C720" s="269"/>
      <c r="D720" s="270">
        <v>5499</v>
      </c>
      <c r="E720" s="266"/>
      <c r="F720" s="271">
        <v>15.6221590909091</v>
      </c>
    </row>
    <row r="721" ht="17.25" customHeight="1" spans="1:6">
      <c r="A721" s="268" t="s">
        <v>48</v>
      </c>
      <c r="B721" s="269">
        <v>2129</v>
      </c>
      <c r="C721" s="269">
        <f>5550-1500</f>
        <v>4050</v>
      </c>
      <c r="D721" s="269">
        <v>3977</v>
      </c>
      <c r="E721" s="266">
        <f>D721/C721*100</f>
        <v>98.1975308641975</v>
      </c>
      <c r="F721" s="271">
        <v>0.313288377627925</v>
      </c>
    </row>
    <row r="722" ht="17.25" customHeight="1" spans="1:6">
      <c r="A722" s="277" t="s">
        <v>692</v>
      </c>
      <c r="B722" s="269">
        <v>630</v>
      </c>
      <c r="C722" s="269"/>
      <c r="D722" s="269">
        <v>620</v>
      </c>
      <c r="E722" s="266"/>
      <c r="F722" s="271">
        <v>1.0896309314587</v>
      </c>
    </row>
    <row r="723" ht="17.25" customHeight="1" spans="1:6">
      <c r="A723" s="275" t="s">
        <v>180</v>
      </c>
      <c r="B723" s="269">
        <v>548</v>
      </c>
      <c r="C723" s="269"/>
      <c r="D723" s="269">
        <v>542</v>
      </c>
      <c r="E723" s="266"/>
      <c r="F723" s="271">
        <v>0.990859232175503</v>
      </c>
    </row>
    <row r="724" ht="17.25" customHeight="1" spans="1:6">
      <c r="A724" s="275" t="s">
        <v>181</v>
      </c>
      <c r="B724" s="269">
        <v>82</v>
      </c>
      <c r="C724" s="269"/>
      <c r="D724" s="269">
        <v>78</v>
      </c>
      <c r="E724" s="266"/>
      <c r="F724" s="271">
        <v>4.875</v>
      </c>
    </row>
    <row r="725" ht="17.25" customHeight="1" spans="1:6">
      <c r="A725" s="275" t="s">
        <v>182</v>
      </c>
      <c r="B725" s="269">
        <v>0</v>
      </c>
      <c r="C725" s="269"/>
      <c r="D725" s="269">
        <v>0</v>
      </c>
      <c r="E725" s="266"/>
      <c r="F725" s="271"/>
    </row>
    <row r="726" ht="17.25" customHeight="1" spans="1:6">
      <c r="A726" s="275" t="s">
        <v>693</v>
      </c>
      <c r="B726" s="269">
        <v>0</v>
      </c>
      <c r="C726" s="269"/>
      <c r="D726" s="269">
        <v>0</v>
      </c>
      <c r="E726" s="266"/>
      <c r="F726" s="271">
        <v>0</v>
      </c>
    </row>
    <row r="727" ht="17.25" customHeight="1" spans="1:6">
      <c r="A727" s="275" t="s">
        <v>694</v>
      </c>
      <c r="B727" s="269">
        <v>0</v>
      </c>
      <c r="C727" s="269"/>
      <c r="D727" s="269">
        <v>0</v>
      </c>
      <c r="E727" s="266"/>
      <c r="F727" s="271"/>
    </row>
    <row r="728" ht="17.25" customHeight="1" spans="1:6">
      <c r="A728" s="275" t="s">
        <v>695</v>
      </c>
      <c r="B728" s="269">
        <v>0</v>
      </c>
      <c r="C728" s="269"/>
      <c r="D728" s="269">
        <v>0</v>
      </c>
      <c r="E728" s="266"/>
      <c r="F728" s="271"/>
    </row>
    <row r="729" ht="17.25" customHeight="1" spans="1:6">
      <c r="A729" s="275" t="s">
        <v>696</v>
      </c>
      <c r="B729" s="269">
        <v>0</v>
      </c>
      <c r="C729" s="269"/>
      <c r="D729" s="269">
        <v>0</v>
      </c>
      <c r="E729" s="266"/>
      <c r="F729" s="271"/>
    </row>
    <row r="730" ht="17.25" customHeight="1" spans="1:6">
      <c r="A730" s="275" t="s">
        <v>697</v>
      </c>
      <c r="B730" s="269">
        <v>0</v>
      </c>
      <c r="C730" s="269"/>
      <c r="D730" s="269">
        <v>0</v>
      </c>
      <c r="E730" s="266"/>
      <c r="F730" s="271"/>
    </row>
    <row r="731" ht="17.25" customHeight="1" spans="1:6">
      <c r="A731" s="277" t="s">
        <v>698</v>
      </c>
      <c r="B731" s="269">
        <v>348</v>
      </c>
      <c r="C731" s="269"/>
      <c r="D731" s="269">
        <v>378</v>
      </c>
      <c r="E731" s="266"/>
      <c r="F731" s="271">
        <v>1.11834319526627</v>
      </c>
    </row>
    <row r="732" ht="17.25" customHeight="1" spans="1:6">
      <c r="A732" s="275" t="s">
        <v>699</v>
      </c>
      <c r="B732" s="269">
        <v>0</v>
      </c>
      <c r="C732" s="269"/>
      <c r="D732" s="269">
        <v>0</v>
      </c>
      <c r="E732" s="266"/>
      <c r="F732" s="271"/>
    </row>
    <row r="733" ht="17.25" customHeight="1" spans="1:6">
      <c r="A733" s="275" t="s">
        <v>700</v>
      </c>
      <c r="B733" s="269">
        <v>0</v>
      </c>
      <c r="C733" s="269"/>
      <c r="D733" s="269">
        <v>0</v>
      </c>
      <c r="E733" s="266"/>
      <c r="F733" s="271"/>
    </row>
    <row r="734" ht="17.25" customHeight="1" spans="1:6">
      <c r="A734" s="275" t="s">
        <v>701</v>
      </c>
      <c r="B734" s="269">
        <v>348</v>
      </c>
      <c r="C734" s="269"/>
      <c r="D734" s="269">
        <v>378</v>
      </c>
      <c r="E734" s="266"/>
      <c r="F734" s="271">
        <v>1.11834319526627</v>
      </c>
    </row>
    <row r="735" ht="17.25" customHeight="1" spans="1:6">
      <c r="A735" s="277" t="s">
        <v>702</v>
      </c>
      <c r="B735" s="269">
        <v>170</v>
      </c>
      <c r="C735" s="269"/>
      <c r="D735" s="269">
        <v>1245</v>
      </c>
      <c r="E735" s="266"/>
      <c r="F735" s="271">
        <v>0.515741507870754</v>
      </c>
    </row>
    <row r="736" ht="17.25" customHeight="1" spans="1:6">
      <c r="A736" s="275" t="s">
        <v>703</v>
      </c>
      <c r="B736" s="269">
        <v>0</v>
      </c>
      <c r="C736" s="269"/>
      <c r="D736" s="269">
        <v>23</v>
      </c>
      <c r="E736" s="266"/>
      <c r="F736" s="271">
        <v>5.75</v>
      </c>
    </row>
    <row r="737" ht="17.25" customHeight="1" spans="1:6">
      <c r="A737" s="275" t="s">
        <v>704</v>
      </c>
      <c r="B737" s="269">
        <v>135</v>
      </c>
      <c r="C737" s="269"/>
      <c r="D737" s="269">
        <v>860</v>
      </c>
      <c r="E737" s="266"/>
      <c r="F737" s="271">
        <v>0.417273168364871</v>
      </c>
    </row>
    <row r="738" ht="17.25" customHeight="1" spans="1:6">
      <c r="A738" s="275" t="s">
        <v>705</v>
      </c>
      <c r="B738" s="269">
        <v>0</v>
      </c>
      <c r="C738" s="269"/>
      <c r="D738" s="269">
        <v>0</v>
      </c>
      <c r="E738" s="266"/>
      <c r="F738" s="271"/>
    </row>
    <row r="739" ht="17.25" customHeight="1" spans="1:6">
      <c r="A739" s="275" t="s">
        <v>706</v>
      </c>
      <c r="B739" s="269">
        <v>0</v>
      </c>
      <c r="C739" s="269"/>
      <c r="D739" s="269">
        <v>0</v>
      </c>
      <c r="E739" s="266"/>
      <c r="F739" s="271"/>
    </row>
    <row r="740" ht="17.25" customHeight="1" spans="1:6">
      <c r="A740" s="275" t="s">
        <v>707</v>
      </c>
      <c r="B740" s="269">
        <v>0</v>
      </c>
      <c r="C740" s="269"/>
      <c r="D740" s="269">
        <v>0</v>
      </c>
      <c r="E740" s="266"/>
      <c r="F740" s="271"/>
    </row>
    <row r="741" ht="17.25" customHeight="1" spans="1:6">
      <c r="A741" s="275" t="s">
        <v>708</v>
      </c>
      <c r="B741" s="269">
        <v>0</v>
      </c>
      <c r="C741" s="269"/>
      <c r="D741" s="269">
        <v>0</v>
      </c>
      <c r="E741" s="266"/>
      <c r="F741" s="271"/>
    </row>
    <row r="742" ht="17.25" customHeight="1" spans="1:6">
      <c r="A742" s="275" t="s">
        <v>709</v>
      </c>
      <c r="B742" s="269">
        <v>35</v>
      </c>
      <c r="C742" s="269"/>
      <c r="D742" s="269">
        <v>362</v>
      </c>
      <c r="E742" s="266"/>
      <c r="F742" s="271">
        <v>1.03724928366762</v>
      </c>
    </row>
    <row r="743" ht="17.25" customHeight="1" spans="1:6">
      <c r="A743" s="277" t="s">
        <v>710</v>
      </c>
      <c r="B743" s="269">
        <v>981</v>
      </c>
      <c r="C743" s="269"/>
      <c r="D743" s="270">
        <v>527</v>
      </c>
      <c r="E743" s="266"/>
      <c r="F743" s="271">
        <v>0.442375886524823</v>
      </c>
    </row>
    <row r="744" ht="17.25" customHeight="1" spans="1:6">
      <c r="A744" s="275" t="s">
        <v>711</v>
      </c>
      <c r="B744" s="269">
        <v>700</v>
      </c>
      <c r="C744" s="269"/>
      <c r="D744" s="270">
        <v>0</v>
      </c>
      <c r="E744" s="266"/>
      <c r="F744" s="271"/>
    </row>
    <row r="745" ht="17.25" customHeight="1" spans="1:6">
      <c r="A745" s="275" t="s">
        <v>712</v>
      </c>
      <c r="B745" s="269">
        <v>171</v>
      </c>
      <c r="C745" s="269"/>
      <c r="D745" s="270">
        <v>527</v>
      </c>
      <c r="E745" s="266"/>
      <c r="F745" s="271">
        <v>0.448337825696316</v>
      </c>
    </row>
    <row r="746" ht="17.25" customHeight="1" spans="1:6">
      <c r="A746" s="275" t="s">
        <v>713</v>
      </c>
      <c r="B746" s="269">
        <v>110</v>
      </c>
      <c r="C746" s="269"/>
      <c r="D746" s="270">
        <v>0</v>
      </c>
      <c r="E746" s="266"/>
      <c r="F746" s="271"/>
    </row>
    <row r="747" ht="17.25" customHeight="1" spans="1:6">
      <c r="A747" s="275" t="s">
        <v>714</v>
      </c>
      <c r="B747" s="269">
        <v>0</v>
      </c>
      <c r="C747" s="269"/>
      <c r="D747" s="270">
        <v>0</v>
      </c>
      <c r="E747" s="266"/>
      <c r="F747" s="271"/>
    </row>
    <row r="748" ht="17.25" customHeight="1" spans="1:6">
      <c r="A748" s="275" t="s">
        <v>715</v>
      </c>
      <c r="B748" s="269">
        <v>0</v>
      </c>
      <c r="C748" s="269"/>
      <c r="D748" s="270">
        <v>0</v>
      </c>
      <c r="E748" s="266"/>
      <c r="F748" s="271">
        <v>0</v>
      </c>
    </row>
    <row r="749" ht="17.25" customHeight="1" spans="1:6">
      <c r="A749" s="277" t="s">
        <v>716</v>
      </c>
      <c r="B749" s="269">
        <v>0</v>
      </c>
      <c r="C749" s="269"/>
      <c r="D749" s="270">
        <v>163</v>
      </c>
      <c r="E749" s="266"/>
      <c r="F749" s="271">
        <v>0.456582633053221</v>
      </c>
    </row>
    <row r="750" ht="17.25" customHeight="1" spans="1:6">
      <c r="A750" s="275" t="s">
        <v>717</v>
      </c>
      <c r="B750" s="269">
        <v>0</v>
      </c>
      <c r="C750" s="269"/>
      <c r="D750" s="270">
        <v>0</v>
      </c>
      <c r="E750" s="266"/>
      <c r="F750" s="271">
        <v>0</v>
      </c>
    </row>
    <row r="751" ht="17.25" customHeight="1" spans="1:6">
      <c r="A751" s="275" t="s">
        <v>718</v>
      </c>
      <c r="B751" s="269">
        <v>0</v>
      </c>
      <c r="C751" s="269"/>
      <c r="D751" s="270">
        <v>163</v>
      </c>
      <c r="E751" s="266"/>
      <c r="F751" s="271">
        <v>0.714912280701754</v>
      </c>
    </row>
    <row r="752" ht="17.25" customHeight="1" spans="1:6">
      <c r="A752" s="275" t="s">
        <v>719</v>
      </c>
      <c r="B752" s="269">
        <v>0</v>
      </c>
      <c r="C752" s="269"/>
      <c r="D752" s="270">
        <v>0</v>
      </c>
      <c r="E752" s="266"/>
      <c r="F752" s="271">
        <v>0</v>
      </c>
    </row>
    <row r="753" ht="17.25" customHeight="1" spans="1:6">
      <c r="A753" s="275" t="s">
        <v>720</v>
      </c>
      <c r="B753" s="269">
        <v>0</v>
      </c>
      <c r="C753" s="269"/>
      <c r="D753" s="270">
        <v>0</v>
      </c>
      <c r="E753" s="266"/>
      <c r="F753" s="271"/>
    </row>
    <row r="754" ht="17.25" customHeight="1" spans="1:6">
      <c r="A754" s="275" t="s">
        <v>721</v>
      </c>
      <c r="B754" s="269">
        <v>0</v>
      </c>
      <c r="C754" s="269"/>
      <c r="D754" s="270">
        <v>0</v>
      </c>
      <c r="E754" s="266"/>
      <c r="F754" s="271"/>
    </row>
    <row r="755" ht="17.25" customHeight="1" spans="1:6">
      <c r="A755" s="275" t="s">
        <v>722</v>
      </c>
      <c r="B755" s="269">
        <v>0</v>
      </c>
      <c r="C755" s="269"/>
      <c r="D755" s="270">
        <v>0</v>
      </c>
      <c r="E755" s="266"/>
      <c r="F755" s="271"/>
    </row>
    <row r="756" ht="17.25" customHeight="1" spans="1:6">
      <c r="A756" s="277" t="s">
        <v>723</v>
      </c>
      <c r="B756" s="269">
        <v>0</v>
      </c>
      <c r="C756" s="269"/>
      <c r="D756" s="270">
        <v>62</v>
      </c>
      <c r="E756" s="266"/>
      <c r="F756" s="271"/>
    </row>
    <row r="757" ht="17.25" customHeight="1" spans="1:6">
      <c r="A757" s="275" t="s">
        <v>724</v>
      </c>
      <c r="B757" s="269">
        <v>0</v>
      </c>
      <c r="C757" s="269"/>
      <c r="D757" s="270">
        <v>62</v>
      </c>
      <c r="E757" s="266"/>
      <c r="F757" s="271"/>
    </row>
    <row r="758" ht="17.25" customHeight="1" spans="1:6">
      <c r="A758" s="275" t="s">
        <v>725</v>
      </c>
      <c r="B758" s="269">
        <v>0</v>
      </c>
      <c r="C758" s="269"/>
      <c r="D758" s="270">
        <v>0</v>
      </c>
      <c r="E758" s="266"/>
      <c r="F758" s="271"/>
    </row>
    <row r="759" ht="17.25" customHeight="1" spans="1:6">
      <c r="A759" s="275" t="s">
        <v>726</v>
      </c>
      <c r="B759" s="269">
        <v>0</v>
      </c>
      <c r="C759" s="269"/>
      <c r="D759" s="270">
        <v>0</v>
      </c>
      <c r="E759" s="266"/>
      <c r="F759" s="271"/>
    </row>
    <row r="760" ht="17.25" customHeight="1" spans="1:6">
      <c r="A760" s="275" t="s">
        <v>727</v>
      </c>
      <c r="B760" s="269">
        <v>0</v>
      </c>
      <c r="C760" s="269"/>
      <c r="D760" s="270">
        <v>0</v>
      </c>
      <c r="E760" s="266"/>
      <c r="F760" s="271"/>
    </row>
    <row r="761" ht="17.25" customHeight="1" spans="1:6">
      <c r="A761" s="275" t="s">
        <v>728</v>
      </c>
      <c r="B761" s="269">
        <v>0</v>
      </c>
      <c r="C761" s="269"/>
      <c r="D761" s="270">
        <v>0</v>
      </c>
      <c r="E761" s="266"/>
      <c r="F761" s="271"/>
    </row>
    <row r="762" ht="17.25" customHeight="1" spans="1:6">
      <c r="A762" s="277" t="s">
        <v>729</v>
      </c>
      <c r="B762" s="269">
        <v>0</v>
      </c>
      <c r="C762" s="269"/>
      <c r="D762" s="270">
        <v>0</v>
      </c>
      <c r="E762" s="266"/>
      <c r="F762" s="271"/>
    </row>
    <row r="763" ht="17.25" customHeight="1" spans="1:6">
      <c r="A763" s="275" t="s">
        <v>730</v>
      </c>
      <c r="B763" s="269">
        <v>0</v>
      </c>
      <c r="C763" s="269"/>
      <c r="D763" s="270">
        <v>0</v>
      </c>
      <c r="E763" s="266"/>
      <c r="F763" s="271"/>
    </row>
    <row r="764" ht="17.25" customHeight="1" spans="1:6">
      <c r="A764" s="275" t="s">
        <v>731</v>
      </c>
      <c r="B764" s="269">
        <v>0</v>
      </c>
      <c r="C764" s="269"/>
      <c r="D764" s="270">
        <v>0</v>
      </c>
      <c r="E764" s="266"/>
      <c r="F764" s="271"/>
    </row>
    <row r="765" ht="17.25" customHeight="1" spans="1:6">
      <c r="A765" s="277" t="s">
        <v>732</v>
      </c>
      <c r="B765" s="269">
        <v>0</v>
      </c>
      <c r="C765" s="269"/>
      <c r="D765" s="270">
        <v>0</v>
      </c>
      <c r="E765" s="266"/>
      <c r="F765" s="271"/>
    </row>
    <row r="766" ht="17.25" customHeight="1" spans="1:6">
      <c r="A766" s="275" t="s">
        <v>733</v>
      </c>
      <c r="B766" s="269">
        <v>0</v>
      </c>
      <c r="C766" s="269"/>
      <c r="D766" s="270">
        <v>0</v>
      </c>
      <c r="E766" s="266"/>
      <c r="F766" s="271"/>
    </row>
    <row r="767" ht="17.25" customHeight="1" spans="1:6">
      <c r="A767" s="275" t="s">
        <v>734</v>
      </c>
      <c r="B767" s="269">
        <v>0</v>
      </c>
      <c r="C767" s="269"/>
      <c r="D767" s="270">
        <v>0</v>
      </c>
      <c r="E767" s="266"/>
      <c r="F767" s="271"/>
    </row>
    <row r="768" ht="17.25" customHeight="1" spans="1:6">
      <c r="A768" s="277" t="s">
        <v>735</v>
      </c>
      <c r="B768" s="269">
        <v>0</v>
      </c>
      <c r="C768" s="269"/>
      <c r="D768" s="270">
        <v>0</v>
      </c>
      <c r="E768" s="266"/>
      <c r="F768" s="271"/>
    </row>
    <row r="769" ht="17.25" customHeight="1" spans="1:6">
      <c r="A769" s="275" t="s">
        <v>736</v>
      </c>
      <c r="B769" s="269">
        <v>0</v>
      </c>
      <c r="C769" s="269"/>
      <c r="D769" s="270">
        <v>0</v>
      </c>
      <c r="E769" s="266"/>
      <c r="F769" s="271"/>
    </row>
    <row r="770" ht="17.25" customHeight="1" spans="1:6">
      <c r="A770" s="277" t="s">
        <v>737</v>
      </c>
      <c r="B770" s="269">
        <v>0</v>
      </c>
      <c r="C770" s="269"/>
      <c r="D770" s="270">
        <v>554</v>
      </c>
      <c r="E770" s="266"/>
      <c r="F770" s="271">
        <v>0.865625</v>
      </c>
    </row>
    <row r="771" ht="17.25" customHeight="1" spans="1:6">
      <c r="A771" s="275" t="s">
        <v>738</v>
      </c>
      <c r="B771" s="269">
        <v>0</v>
      </c>
      <c r="C771" s="269"/>
      <c r="D771" s="270">
        <v>554</v>
      </c>
      <c r="E771" s="266"/>
      <c r="F771" s="271">
        <v>0.865625</v>
      </c>
    </row>
    <row r="772" ht="17.25" customHeight="1" spans="1:6">
      <c r="A772" s="277" t="s">
        <v>739</v>
      </c>
      <c r="B772" s="269">
        <v>0</v>
      </c>
      <c r="C772" s="269"/>
      <c r="D772" s="270">
        <v>31</v>
      </c>
      <c r="E772" s="266"/>
      <c r="F772" s="271">
        <v>0.186746987951807</v>
      </c>
    </row>
    <row r="773" ht="17.25" customHeight="1" spans="1:6">
      <c r="A773" s="275" t="s">
        <v>740</v>
      </c>
      <c r="B773" s="269">
        <v>0</v>
      </c>
      <c r="C773" s="269"/>
      <c r="D773" s="270">
        <v>28</v>
      </c>
      <c r="E773" s="266"/>
      <c r="F773" s="271">
        <v>0.171779141104294</v>
      </c>
    </row>
    <row r="774" ht="17.25" customHeight="1" spans="1:6">
      <c r="A774" s="275" t="s">
        <v>741</v>
      </c>
      <c r="B774" s="269">
        <v>0</v>
      </c>
      <c r="C774" s="269"/>
      <c r="D774" s="270">
        <v>3</v>
      </c>
      <c r="E774" s="266"/>
      <c r="F774" s="271">
        <v>1</v>
      </c>
    </row>
    <row r="775" ht="17.25" customHeight="1" spans="1:6">
      <c r="A775" s="275" t="s">
        <v>742</v>
      </c>
      <c r="B775" s="269">
        <v>0</v>
      </c>
      <c r="C775" s="269"/>
      <c r="D775" s="270">
        <v>0</v>
      </c>
      <c r="E775" s="266"/>
      <c r="F775" s="271"/>
    </row>
    <row r="776" ht="17.25" customHeight="1" spans="1:6">
      <c r="A776" s="275" t="s">
        <v>743</v>
      </c>
      <c r="B776" s="269">
        <v>0</v>
      </c>
      <c r="C776" s="269"/>
      <c r="D776" s="270">
        <v>0</v>
      </c>
      <c r="E776" s="266"/>
      <c r="F776" s="271"/>
    </row>
    <row r="777" ht="17.25" customHeight="1" spans="1:6">
      <c r="A777" s="275" t="s">
        <v>744</v>
      </c>
      <c r="B777" s="269">
        <v>0</v>
      </c>
      <c r="C777" s="269"/>
      <c r="D777" s="270">
        <v>0</v>
      </c>
      <c r="E777" s="266"/>
      <c r="F777" s="271"/>
    </row>
    <row r="778" ht="17.25" customHeight="1" spans="1:6">
      <c r="A778" s="277" t="s">
        <v>745</v>
      </c>
      <c r="B778" s="269">
        <v>0</v>
      </c>
      <c r="C778" s="269"/>
      <c r="D778" s="270">
        <v>0</v>
      </c>
      <c r="E778" s="266"/>
      <c r="F778" s="271">
        <v>0</v>
      </c>
    </row>
    <row r="779" ht="17.25" customHeight="1" spans="1:6">
      <c r="A779" s="275" t="s">
        <v>746</v>
      </c>
      <c r="B779" s="269">
        <v>0</v>
      </c>
      <c r="C779" s="269"/>
      <c r="D779" s="270">
        <v>0</v>
      </c>
      <c r="E779" s="266"/>
      <c r="F779" s="271">
        <v>0</v>
      </c>
    </row>
    <row r="780" ht="17.25" customHeight="1" spans="1:6">
      <c r="A780" s="277" t="s">
        <v>747</v>
      </c>
      <c r="B780" s="269">
        <v>0</v>
      </c>
      <c r="C780" s="269"/>
      <c r="D780" s="270">
        <v>0</v>
      </c>
      <c r="E780" s="266"/>
      <c r="F780" s="271"/>
    </row>
    <row r="781" ht="17.25" customHeight="1" spans="1:6">
      <c r="A781" s="275" t="s">
        <v>748</v>
      </c>
      <c r="B781" s="269">
        <v>0</v>
      </c>
      <c r="C781" s="269"/>
      <c r="D781" s="270">
        <v>0</v>
      </c>
      <c r="E781" s="266"/>
      <c r="F781" s="271"/>
    </row>
    <row r="782" ht="17.25" customHeight="1" spans="1:6">
      <c r="A782" s="277" t="s">
        <v>749</v>
      </c>
      <c r="B782" s="269">
        <v>0</v>
      </c>
      <c r="C782" s="269"/>
      <c r="D782" s="270">
        <v>0</v>
      </c>
      <c r="E782" s="266"/>
      <c r="F782" s="271"/>
    </row>
    <row r="783" ht="17.25" customHeight="1" spans="1:6">
      <c r="A783" s="275" t="s">
        <v>180</v>
      </c>
      <c r="B783" s="269">
        <v>0</v>
      </c>
      <c r="C783" s="269"/>
      <c r="D783" s="270">
        <v>0</v>
      </c>
      <c r="E783" s="266"/>
      <c r="F783" s="271"/>
    </row>
    <row r="784" ht="17.25" customHeight="1" spans="1:6">
      <c r="A784" s="275" t="s">
        <v>181</v>
      </c>
      <c r="B784" s="269">
        <v>0</v>
      </c>
      <c r="C784" s="269"/>
      <c r="D784" s="270">
        <v>0</v>
      </c>
      <c r="E784" s="266" t="e">
        <f>D784/C784*100</f>
        <v>#DIV/0!</v>
      </c>
      <c r="F784" s="271"/>
    </row>
    <row r="785" ht="17.25" customHeight="1" spans="1:6">
      <c r="A785" s="275" t="s">
        <v>182</v>
      </c>
      <c r="B785" s="269">
        <v>0</v>
      </c>
      <c r="C785" s="269"/>
      <c r="D785" s="270">
        <v>0</v>
      </c>
      <c r="E785" s="266"/>
      <c r="F785" s="271"/>
    </row>
    <row r="786" ht="17.25" customHeight="1" spans="1:6">
      <c r="A786" s="275" t="s">
        <v>750</v>
      </c>
      <c r="B786" s="269">
        <v>0</v>
      </c>
      <c r="C786" s="269"/>
      <c r="D786" s="270">
        <v>0</v>
      </c>
      <c r="E786" s="266"/>
      <c r="F786" s="271"/>
    </row>
    <row r="787" ht="17.25" customHeight="1" spans="1:6">
      <c r="A787" s="275" t="s">
        <v>751</v>
      </c>
      <c r="B787" s="269">
        <v>0</v>
      </c>
      <c r="C787" s="269"/>
      <c r="D787" s="270">
        <v>0</v>
      </c>
      <c r="E787" s="266"/>
      <c r="F787" s="271"/>
    </row>
    <row r="788" ht="17.25" customHeight="1" spans="1:6">
      <c r="A788" s="275" t="s">
        <v>752</v>
      </c>
      <c r="B788" s="269">
        <v>0</v>
      </c>
      <c r="C788" s="269"/>
      <c r="D788" s="270">
        <v>0</v>
      </c>
      <c r="E788" s="266"/>
      <c r="F788" s="271"/>
    </row>
    <row r="789" ht="17.25" customHeight="1" spans="1:6">
      <c r="A789" s="275" t="s">
        <v>753</v>
      </c>
      <c r="B789" s="269">
        <v>0</v>
      </c>
      <c r="C789" s="269"/>
      <c r="D789" s="270">
        <v>0</v>
      </c>
      <c r="E789" s="266"/>
      <c r="F789" s="271"/>
    </row>
    <row r="790" ht="17.25" customHeight="1" spans="1:6">
      <c r="A790" s="275" t="s">
        <v>754</v>
      </c>
      <c r="B790" s="269">
        <v>0</v>
      </c>
      <c r="C790" s="269"/>
      <c r="D790" s="270">
        <v>0</v>
      </c>
      <c r="E790" s="266"/>
      <c r="F790" s="271"/>
    </row>
    <row r="791" ht="17.25" customHeight="1" spans="1:6">
      <c r="A791" s="275" t="s">
        <v>755</v>
      </c>
      <c r="B791" s="269">
        <v>0</v>
      </c>
      <c r="C791" s="269"/>
      <c r="D791" s="270">
        <v>0</v>
      </c>
      <c r="E791" s="266"/>
      <c r="F791" s="271"/>
    </row>
    <row r="792" ht="17.25" customHeight="1" spans="1:6">
      <c r="A792" s="275" t="s">
        <v>756</v>
      </c>
      <c r="B792" s="269">
        <v>0</v>
      </c>
      <c r="C792" s="269"/>
      <c r="D792" s="270">
        <v>0</v>
      </c>
      <c r="E792" s="266"/>
      <c r="F792" s="271"/>
    </row>
    <row r="793" ht="17.25" customHeight="1" spans="1:6">
      <c r="A793" s="275" t="s">
        <v>222</v>
      </c>
      <c r="B793" s="269">
        <v>0</v>
      </c>
      <c r="C793" s="269"/>
      <c r="D793" s="270">
        <v>0</v>
      </c>
      <c r="E793" s="266"/>
      <c r="F793" s="271"/>
    </row>
    <row r="794" ht="17.25" customHeight="1" spans="1:6">
      <c r="A794" s="275" t="s">
        <v>757</v>
      </c>
      <c r="B794" s="269">
        <v>0</v>
      </c>
      <c r="C794" s="269"/>
      <c r="D794" s="270">
        <v>0</v>
      </c>
      <c r="E794" s="266"/>
      <c r="F794" s="271"/>
    </row>
    <row r="795" ht="17.25" customHeight="1" spans="1:6">
      <c r="A795" s="275" t="s">
        <v>189</v>
      </c>
      <c r="B795" s="269">
        <v>0</v>
      </c>
      <c r="C795" s="269"/>
      <c r="D795" s="270">
        <v>0</v>
      </c>
      <c r="E795" s="266"/>
      <c r="F795" s="271"/>
    </row>
    <row r="796" ht="17.25" customHeight="1" spans="1:6">
      <c r="A796" s="275" t="s">
        <v>758</v>
      </c>
      <c r="B796" s="269">
        <v>0</v>
      </c>
      <c r="C796" s="269"/>
      <c r="D796" s="270">
        <v>0</v>
      </c>
      <c r="E796" s="266"/>
      <c r="F796" s="271"/>
    </row>
    <row r="797" ht="17.25" customHeight="1" spans="1:6">
      <c r="A797" s="277" t="s">
        <v>759</v>
      </c>
      <c r="B797" s="269">
        <v>0</v>
      </c>
      <c r="C797" s="269"/>
      <c r="D797" s="270">
        <v>397</v>
      </c>
      <c r="E797" s="266"/>
      <c r="F797" s="271">
        <v>0.060407790626902</v>
      </c>
    </row>
    <row r="798" ht="17.25" customHeight="1" spans="1:6">
      <c r="A798" s="275" t="s">
        <v>760</v>
      </c>
      <c r="B798" s="269">
        <v>0</v>
      </c>
      <c r="C798" s="269"/>
      <c r="D798" s="270">
        <v>397</v>
      </c>
      <c r="E798" s="266"/>
      <c r="F798" s="271">
        <v>0.060407790626902</v>
      </c>
    </row>
    <row r="799" ht="17.25" customHeight="1" spans="1:6">
      <c r="A799" s="268" t="s">
        <v>49</v>
      </c>
      <c r="B799" s="269">
        <v>18782</v>
      </c>
      <c r="C799" s="269">
        <f>62837-2000+1000+1000+5000+5000+3000+2000+1000+2000</f>
        <v>80837</v>
      </c>
      <c r="D799" s="270">
        <v>78671</v>
      </c>
      <c r="E799" s="266">
        <f>D799/C799*100</f>
        <v>97.3205339139256</v>
      </c>
      <c r="F799" s="271">
        <v>1.15573211347859</v>
      </c>
    </row>
    <row r="800" ht="17.25" customHeight="1" spans="1:6">
      <c r="A800" s="277" t="s">
        <v>761</v>
      </c>
      <c r="B800" s="269">
        <v>1631</v>
      </c>
      <c r="C800" s="269"/>
      <c r="D800" s="270">
        <v>1810</v>
      </c>
      <c r="E800" s="266"/>
      <c r="F800" s="271">
        <v>0.949632738719832</v>
      </c>
    </row>
    <row r="801" ht="17.25" customHeight="1" spans="1:6">
      <c r="A801" s="275" t="s">
        <v>180</v>
      </c>
      <c r="B801" s="269">
        <v>635</v>
      </c>
      <c r="C801" s="269"/>
      <c r="D801" s="270">
        <v>687</v>
      </c>
      <c r="E801" s="266"/>
      <c r="F801" s="271">
        <v>1.02384500745156</v>
      </c>
    </row>
    <row r="802" ht="17.25" customHeight="1" spans="1:6">
      <c r="A802" s="275" t="s">
        <v>181</v>
      </c>
      <c r="B802" s="269">
        <v>376</v>
      </c>
      <c r="C802" s="269"/>
      <c r="D802" s="270">
        <v>413</v>
      </c>
      <c r="E802" s="266"/>
      <c r="F802" s="271">
        <v>1.01975308641975</v>
      </c>
    </row>
    <row r="803" ht="17.25" customHeight="1" spans="1:6">
      <c r="A803" s="275" t="s">
        <v>182</v>
      </c>
      <c r="B803" s="269">
        <v>0</v>
      </c>
      <c r="C803" s="269"/>
      <c r="D803" s="270">
        <v>0</v>
      </c>
      <c r="E803" s="266"/>
      <c r="F803" s="271"/>
    </row>
    <row r="804" ht="17.25" customHeight="1" spans="1:6">
      <c r="A804" s="275" t="s">
        <v>762</v>
      </c>
      <c r="B804" s="269">
        <v>0</v>
      </c>
      <c r="C804" s="269"/>
      <c r="D804" s="270">
        <v>43</v>
      </c>
      <c r="E804" s="266"/>
      <c r="F804" s="271">
        <v>1.65384615384615</v>
      </c>
    </row>
    <row r="805" ht="17.25" customHeight="1" spans="1:6">
      <c r="A805" s="275" t="s">
        <v>763</v>
      </c>
      <c r="B805" s="269">
        <v>0</v>
      </c>
      <c r="C805" s="269"/>
      <c r="D805" s="270">
        <v>0</v>
      </c>
      <c r="E805" s="266"/>
      <c r="F805" s="271"/>
    </row>
    <row r="806" ht="17.25" customHeight="1" spans="1:6">
      <c r="A806" s="275" t="s">
        <v>764</v>
      </c>
      <c r="B806" s="269">
        <v>0</v>
      </c>
      <c r="C806" s="269"/>
      <c r="D806" s="270">
        <v>0</v>
      </c>
      <c r="E806" s="266"/>
      <c r="F806" s="271"/>
    </row>
    <row r="807" ht="17.25" customHeight="1" spans="1:6">
      <c r="A807" s="275" t="s">
        <v>765</v>
      </c>
      <c r="B807" s="269">
        <v>0</v>
      </c>
      <c r="C807" s="269"/>
      <c r="D807" s="270">
        <v>0</v>
      </c>
      <c r="E807" s="266"/>
      <c r="F807" s="271"/>
    </row>
    <row r="808" ht="17.25" customHeight="1" spans="1:6">
      <c r="A808" s="275" t="s">
        <v>766</v>
      </c>
      <c r="B808" s="269">
        <v>0</v>
      </c>
      <c r="C808" s="269"/>
      <c r="D808" s="270">
        <v>0</v>
      </c>
      <c r="E808" s="266"/>
      <c r="F808" s="271"/>
    </row>
    <row r="809" ht="17.25" customHeight="1" spans="1:6">
      <c r="A809" s="275" t="s">
        <v>767</v>
      </c>
      <c r="B809" s="269">
        <v>0</v>
      </c>
      <c r="C809" s="269"/>
      <c r="D809" s="270">
        <v>0</v>
      </c>
      <c r="E809" s="266"/>
      <c r="F809" s="271"/>
    </row>
    <row r="810" ht="17.25" customHeight="1" spans="1:6">
      <c r="A810" s="275" t="s">
        <v>768</v>
      </c>
      <c r="B810" s="269">
        <v>620</v>
      </c>
      <c r="C810" s="269"/>
      <c r="D810" s="270">
        <v>667</v>
      </c>
      <c r="E810" s="266"/>
      <c r="F810" s="271">
        <v>0.829601990049751</v>
      </c>
    </row>
    <row r="811" ht="17.25" customHeight="1" spans="1:6">
      <c r="A811" s="277" t="s">
        <v>769</v>
      </c>
      <c r="B811" s="269">
        <v>803</v>
      </c>
      <c r="C811" s="269"/>
      <c r="D811" s="270">
        <v>335</v>
      </c>
      <c r="E811" s="266"/>
      <c r="F811" s="271">
        <v>0.293602103418054</v>
      </c>
    </row>
    <row r="812" ht="17.25" customHeight="1" spans="1:6">
      <c r="A812" s="275" t="s">
        <v>770</v>
      </c>
      <c r="B812" s="269">
        <v>803</v>
      </c>
      <c r="C812" s="269"/>
      <c r="D812" s="270">
        <v>335</v>
      </c>
      <c r="E812" s="266"/>
      <c r="F812" s="271">
        <v>0.293602103418054</v>
      </c>
    </row>
    <row r="813" ht="17.25" customHeight="1" spans="1:6">
      <c r="A813" s="277" t="s">
        <v>771</v>
      </c>
      <c r="B813" s="269">
        <v>61</v>
      </c>
      <c r="C813" s="269"/>
      <c r="D813" s="270">
        <v>4135</v>
      </c>
      <c r="E813" s="266"/>
      <c r="F813" s="271">
        <v>0.568846037963242</v>
      </c>
    </row>
    <row r="814" ht="17.25" customHeight="1" spans="1:6">
      <c r="A814" s="275" t="s">
        <v>772</v>
      </c>
      <c r="B814" s="269">
        <v>0</v>
      </c>
      <c r="C814" s="269"/>
      <c r="D814" s="270">
        <v>0</v>
      </c>
      <c r="E814" s="266"/>
      <c r="F814" s="271"/>
    </row>
    <row r="815" ht="17.25" customHeight="1" spans="1:6">
      <c r="A815" s="275" t="s">
        <v>773</v>
      </c>
      <c r="B815" s="269">
        <v>61</v>
      </c>
      <c r="C815" s="269"/>
      <c r="D815" s="270">
        <v>4135</v>
      </c>
      <c r="E815" s="266"/>
      <c r="F815" s="271">
        <v>0.568846037963242</v>
      </c>
    </row>
    <row r="816" ht="17.25" customHeight="1" spans="1:6">
      <c r="A816" s="277" t="s">
        <v>774</v>
      </c>
      <c r="B816" s="269">
        <v>6607</v>
      </c>
      <c r="C816" s="269"/>
      <c r="D816" s="270">
        <v>7214</v>
      </c>
      <c r="E816" s="266"/>
      <c r="F816" s="271">
        <v>1.0116802701942</v>
      </c>
    </row>
    <row r="817" ht="17.25" customHeight="1" spans="1:6">
      <c r="A817" s="275" t="s">
        <v>775</v>
      </c>
      <c r="B817" s="269">
        <v>6607</v>
      </c>
      <c r="C817" s="269"/>
      <c r="D817" s="270">
        <v>7214</v>
      </c>
      <c r="E817" s="266"/>
      <c r="F817" s="271">
        <v>1.0116802701942</v>
      </c>
    </row>
    <row r="818" ht="17.25" customHeight="1" spans="1:6">
      <c r="A818" s="277" t="s">
        <v>776</v>
      </c>
      <c r="B818" s="269">
        <v>138</v>
      </c>
      <c r="C818" s="269"/>
      <c r="D818" s="270">
        <v>208</v>
      </c>
      <c r="E818" s="266"/>
      <c r="F818" s="271">
        <v>1.65079365079365</v>
      </c>
    </row>
    <row r="819" ht="17.25" customHeight="1" spans="1:6">
      <c r="A819" s="275" t="s">
        <v>777</v>
      </c>
      <c r="B819" s="269">
        <v>138</v>
      </c>
      <c r="C819" s="269"/>
      <c r="D819" s="270">
        <v>208</v>
      </c>
      <c r="E819" s="266"/>
      <c r="F819" s="271">
        <v>1.65079365079365</v>
      </c>
    </row>
    <row r="820" ht="17.25" customHeight="1" spans="1:6">
      <c r="A820" s="277" t="s">
        <v>778</v>
      </c>
      <c r="B820" s="269">
        <v>9542</v>
      </c>
      <c r="C820" s="269"/>
      <c r="D820" s="270">
        <v>64969</v>
      </c>
      <c r="E820" s="266"/>
      <c r="F820" s="271">
        <v>1.3450569476082</v>
      </c>
    </row>
    <row r="821" ht="17.25" customHeight="1" spans="1:6">
      <c r="A821" s="275" t="s">
        <v>779</v>
      </c>
      <c r="B821" s="269">
        <v>9542</v>
      </c>
      <c r="C821" s="269"/>
      <c r="D821" s="270">
        <v>64969</v>
      </c>
      <c r="E821" s="266"/>
      <c r="F821" s="271">
        <v>1.3450569476082</v>
      </c>
    </row>
    <row r="822" ht="17.25" customHeight="1" spans="1:6">
      <c r="A822" s="268" t="s">
        <v>50</v>
      </c>
      <c r="B822" s="269">
        <v>14222</v>
      </c>
      <c r="C822" s="269">
        <f>28613-6000+2000</f>
        <v>24613</v>
      </c>
      <c r="D822" s="270">
        <v>21528</v>
      </c>
      <c r="E822" s="266">
        <f>D822/C822*100</f>
        <v>87.4659732661602</v>
      </c>
      <c r="F822" s="271">
        <v>0.718498278982293</v>
      </c>
    </row>
    <row r="823" ht="17.25" customHeight="1" spans="1:6">
      <c r="A823" s="277" t="s">
        <v>780</v>
      </c>
      <c r="B823" s="269">
        <v>5408</v>
      </c>
      <c r="C823" s="269"/>
      <c r="D823" s="270">
        <v>4784</v>
      </c>
      <c r="E823" s="266"/>
      <c r="F823" s="271">
        <v>0.403834631515878</v>
      </c>
    </row>
    <row r="824" ht="17.25" customHeight="1" spans="1:6">
      <c r="A824" s="275" t="s">
        <v>180</v>
      </c>
      <c r="B824" s="269">
        <v>1019</v>
      </c>
      <c r="C824" s="269"/>
      <c r="D824" s="270">
        <v>1018</v>
      </c>
      <c r="E824" s="266"/>
      <c r="F824" s="271">
        <v>0.995112414467253</v>
      </c>
    </row>
    <row r="825" ht="17.25" customHeight="1" spans="1:6">
      <c r="A825" s="275" t="s">
        <v>181</v>
      </c>
      <c r="B825" s="269">
        <v>91</v>
      </c>
      <c r="C825" s="269"/>
      <c r="D825" s="270">
        <v>68</v>
      </c>
      <c r="E825" s="266"/>
      <c r="F825" s="271">
        <v>1.4468085106383</v>
      </c>
    </row>
    <row r="826" ht="17.25" customHeight="1" spans="1:6">
      <c r="A826" s="275" t="s">
        <v>182</v>
      </c>
      <c r="B826" s="269">
        <v>0</v>
      </c>
      <c r="C826" s="269"/>
      <c r="D826" s="270">
        <v>0</v>
      </c>
      <c r="E826" s="266"/>
      <c r="F826" s="271"/>
    </row>
    <row r="827" ht="17.25" customHeight="1" spans="1:6">
      <c r="A827" s="275" t="s">
        <v>189</v>
      </c>
      <c r="B827" s="269">
        <v>3405</v>
      </c>
      <c r="C827" s="269"/>
      <c r="D827" s="270">
        <v>2969</v>
      </c>
      <c r="E827" s="266"/>
      <c r="F827" s="271">
        <v>0.644277400581959</v>
      </c>
    </row>
    <row r="828" ht="17.25" customHeight="1" spans="1:6">
      <c r="A828" s="275" t="s">
        <v>781</v>
      </c>
      <c r="B828" s="269">
        <v>0</v>
      </c>
      <c r="C828" s="269"/>
      <c r="D828" s="270">
        <v>0</v>
      </c>
      <c r="E828" s="266"/>
      <c r="F828" s="271"/>
    </row>
    <row r="829" ht="17.25" customHeight="1" spans="1:6">
      <c r="A829" s="275" t="s">
        <v>782</v>
      </c>
      <c r="B829" s="269">
        <v>130</v>
      </c>
      <c r="C829" s="269"/>
      <c r="D829" s="270">
        <v>240</v>
      </c>
      <c r="E829" s="266"/>
      <c r="F829" s="271">
        <v>3.63636363636364</v>
      </c>
    </row>
    <row r="830" ht="17.25" customHeight="1" spans="1:6">
      <c r="A830" s="275" t="s">
        <v>783</v>
      </c>
      <c r="B830" s="269">
        <v>73</v>
      </c>
      <c r="C830" s="269"/>
      <c r="D830" s="270">
        <v>373</v>
      </c>
      <c r="E830" s="266"/>
      <c r="F830" s="271">
        <v>2.23353293413174</v>
      </c>
    </row>
    <row r="831" ht="17.25" customHeight="1" spans="1:6">
      <c r="A831" s="275" t="s">
        <v>784</v>
      </c>
      <c r="B831" s="269">
        <v>5</v>
      </c>
      <c r="C831" s="269"/>
      <c r="D831" s="270">
        <v>96</v>
      </c>
      <c r="E831" s="266"/>
      <c r="F831" s="271">
        <v>3.31034482758621</v>
      </c>
    </row>
    <row r="832" ht="17.25" customHeight="1" spans="1:6">
      <c r="A832" s="275" t="s">
        <v>785</v>
      </c>
      <c r="B832" s="269">
        <v>0</v>
      </c>
      <c r="C832" s="269"/>
      <c r="D832" s="270">
        <v>0</v>
      </c>
      <c r="E832" s="266"/>
      <c r="F832" s="271"/>
    </row>
    <row r="833" ht="17.25" customHeight="1" spans="1:6">
      <c r="A833" s="275" t="s">
        <v>786</v>
      </c>
      <c r="B833" s="269">
        <v>0</v>
      </c>
      <c r="C833" s="269"/>
      <c r="D833" s="270">
        <v>0</v>
      </c>
      <c r="E833" s="266"/>
      <c r="F833" s="271">
        <v>0</v>
      </c>
    </row>
    <row r="834" ht="17.25" customHeight="1" spans="1:6">
      <c r="A834" s="275" t="s">
        <v>787</v>
      </c>
      <c r="B834" s="269">
        <v>77</v>
      </c>
      <c r="C834" s="269"/>
      <c r="D834" s="270">
        <v>90</v>
      </c>
      <c r="E834" s="266"/>
      <c r="F834" s="271">
        <v>7.5</v>
      </c>
    </row>
    <row r="835" ht="17.25" customHeight="1" spans="1:6">
      <c r="A835" s="275" t="s">
        <v>788</v>
      </c>
      <c r="B835" s="269">
        <v>0</v>
      </c>
      <c r="C835" s="269"/>
      <c r="D835" s="270">
        <v>0</v>
      </c>
      <c r="E835" s="266"/>
      <c r="F835" s="271"/>
    </row>
    <row r="836" ht="17.25" customHeight="1" spans="1:6">
      <c r="A836" s="275" t="s">
        <v>789</v>
      </c>
      <c r="B836" s="269">
        <v>0</v>
      </c>
      <c r="C836" s="269"/>
      <c r="D836" s="270">
        <v>7</v>
      </c>
      <c r="E836" s="266"/>
      <c r="F836" s="271">
        <v>0.035</v>
      </c>
    </row>
    <row r="837" ht="17.25" customHeight="1" spans="1:6">
      <c r="A837" s="275" t="s">
        <v>790</v>
      </c>
      <c r="B837" s="269">
        <v>0</v>
      </c>
      <c r="C837" s="269"/>
      <c r="D837" s="270">
        <v>0</v>
      </c>
      <c r="E837" s="266"/>
      <c r="F837" s="271"/>
    </row>
    <row r="838" ht="17.25" customHeight="1" spans="1:6">
      <c r="A838" s="275" t="s">
        <v>791</v>
      </c>
      <c r="B838" s="269">
        <v>0</v>
      </c>
      <c r="C838" s="269"/>
      <c r="D838" s="270">
        <v>0</v>
      </c>
      <c r="E838" s="266"/>
      <c r="F838" s="271"/>
    </row>
    <row r="839" ht="17.25" customHeight="1" spans="1:6">
      <c r="A839" s="275" t="s">
        <v>792</v>
      </c>
      <c r="B839" s="269">
        <v>0</v>
      </c>
      <c r="C839" s="269"/>
      <c r="D839" s="270">
        <v>6</v>
      </c>
      <c r="E839" s="266"/>
      <c r="F839" s="271">
        <v>0.0019411193788418</v>
      </c>
    </row>
    <row r="840" ht="17.25" customHeight="1" spans="1:6">
      <c r="A840" s="275" t="s">
        <v>793</v>
      </c>
      <c r="B840" s="269">
        <v>0</v>
      </c>
      <c r="C840" s="269"/>
      <c r="D840" s="270">
        <v>103</v>
      </c>
      <c r="E840" s="266"/>
      <c r="F840" s="271">
        <v>0.36140350877193</v>
      </c>
    </row>
    <row r="841" ht="17.25" customHeight="1" spans="1:6">
      <c r="A841" s="275" t="s">
        <v>794</v>
      </c>
      <c r="B841" s="269">
        <v>0</v>
      </c>
      <c r="C841" s="269"/>
      <c r="D841" s="270">
        <v>33</v>
      </c>
      <c r="E841" s="266"/>
      <c r="F841" s="271">
        <v>1.25</v>
      </c>
    </row>
    <row r="842" ht="17.25" customHeight="1" spans="1:6">
      <c r="A842" s="275" t="s">
        <v>795</v>
      </c>
      <c r="B842" s="269">
        <v>0</v>
      </c>
      <c r="C842" s="269"/>
      <c r="D842" s="270">
        <v>129</v>
      </c>
      <c r="E842" s="266"/>
      <c r="F842" s="271">
        <v>0.25</v>
      </c>
    </row>
    <row r="843" ht="17.25" customHeight="1" spans="1:6">
      <c r="A843" s="275" t="s">
        <v>796</v>
      </c>
      <c r="B843" s="269">
        <v>20</v>
      </c>
      <c r="C843" s="269"/>
      <c r="D843" s="270">
        <v>174</v>
      </c>
      <c r="E843" s="266"/>
      <c r="F843" s="271">
        <v>0.572368421052632</v>
      </c>
    </row>
    <row r="844" ht="17.25" customHeight="1" spans="1:6">
      <c r="A844" s="275" t="s">
        <v>797</v>
      </c>
      <c r="B844" s="269">
        <v>0</v>
      </c>
      <c r="C844" s="269"/>
      <c r="D844" s="270">
        <v>0</v>
      </c>
      <c r="E844" s="266"/>
      <c r="F844" s="271">
        <v>0</v>
      </c>
    </row>
    <row r="845" ht="17.25" customHeight="1" spans="1:6">
      <c r="A845" s="275" t="s">
        <v>798</v>
      </c>
      <c r="B845" s="269">
        <v>0</v>
      </c>
      <c r="C845" s="269"/>
      <c r="D845" s="270">
        <v>0</v>
      </c>
      <c r="E845" s="266"/>
      <c r="F845" s="271"/>
    </row>
    <row r="846" ht="17.25" customHeight="1" spans="1:6">
      <c r="A846" s="275" t="s">
        <v>799</v>
      </c>
      <c r="B846" s="269">
        <v>0</v>
      </c>
      <c r="C846" s="269"/>
      <c r="D846" s="270">
        <v>0</v>
      </c>
      <c r="E846" s="266"/>
      <c r="F846" s="271">
        <v>0</v>
      </c>
    </row>
    <row r="847" ht="17.25" customHeight="1" spans="1:6">
      <c r="A847" s="275" t="s">
        <v>800</v>
      </c>
      <c r="B847" s="269">
        <v>588</v>
      </c>
      <c r="C847" s="269"/>
      <c r="D847" s="270">
        <v>-522</v>
      </c>
      <c r="E847" s="266"/>
      <c r="F847" s="271">
        <v>-9.17647058823529</v>
      </c>
    </row>
    <row r="848" ht="17.25" customHeight="1" spans="1:6">
      <c r="A848" s="277" t="s">
        <v>801</v>
      </c>
      <c r="B848" s="269">
        <v>2586</v>
      </c>
      <c r="C848" s="269"/>
      <c r="D848" s="270">
        <v>2775</v>
      </c>
      <c r="E848" s="266"/>
      <c r="F848" s="271">
        <v>0.841163989087602</v>
      </c>
    </row>
    <row r="849" ht="17.25" customHeight="1" spans="1:6">
      <c r="A849" s="275" t="s">
        <v>180</v>
      </c>
      <c r="B849" s="269">
        <v>391</v>
      </c>
      <c r="C849" s="269"/>
      <c r="D849" s="270">
        <v>364</v>
      </c>
      <c r="E849" s="266"/>
      <c r="F849" s="271">
        <v>0.991825613079019</v>
      </c>
    </row>
    <row r="850" ht="17.25" customHeight="1" spans="1:6">
      <c r="A850" s="275" t="s">
        <v>181</v>
      </c>
      <c r="B850" s="269">
        <v>16</v>
      </c>
      <c r="C850" s="269"/>
      <c r="D850" s="270">
        <v>8</v>
      </c>
      <c r="E850" s="266"/>
      <c r="F850" s="271">
        <v>0.666666666666667</v>
      </c>
    </row>
    <row r="851" ht="17.25" customHeight="1" spans="1:6">
      <c r="A851" s="275" t="s">
        <v>182</v>
      </c>
      <c r="B851" s="269">
        <v>0</v>
      </c>
      <c r="C851" s="269"/>
      <c r="D851" s="270">
        <v>0</v>
      </c>
      <c r="E851" s="266"/>
      <c r="F851" s="271"/>
    </row>
    <row r="852" ht="17.25" customHeight="1" spans="1:6">
      <c r="A852" s="275" t="s">
        <v>802</v>
      </c>
      <c r="B852" s="269">
        <v>2098</v>
      </c>
      <c r="C852" s="269"/>
      <c r="D852" s="270">
        <v>1689</v>
      </c>
      <c r="E852" s="266"/>
      <c r="F852" s="271">
        <v>1.03113553113553</v>
      </c>
    </row>
    <row r="853" ht="17.25" customHeight="1" spans="1:6">
      <c r="A853" s="275" t="s">
        <v>803</v>
      </c>
      <c r="B853" s="269">
        <v>6</v>
      </c>
      <c r="C853" s="269"/>
      <c r="D853" s="270">
        <v>106</v>
      </c>
      <c r="E853" s="266"/>
      <c r="F853" s="271">
        <v>0.323170731707317</v>
      </c>
    </row>
    <row r="854" ht="17.25" customHeight="1" spans="1:6">
      <c r="A854" s="275" t="s">
        <v>804</v>
      </c>
      <c r="B854" s="269">
        <v>0</v>
      </c>
      <c r="C854" s="269"/>
      <c r="D854" s="270">
        <v>0</v>
      </c>
      <c r="E854" s="266"/>
      <c r="F854" s="271"/>
    </row>
    <row r="855" ht="17.25" customHeight="1" spans="1:6">
      <c r="A855" s="275" t="s">
        <v>805</v>
      </c>
      <c r="B855" s="269">
        <v>9</v>
      </c>
      <c r="C855" s="269"/>
      <c r="D855" s="270">
        <v>427</v>
      </c>
      <c r="E855" s="266"/>
      <c r="F855" s="271">
        <v>0.957399103139013</v>
      </c>
    </row>
    <row r="856" ht="17.25" customHeight="1" spans="1:6">
      <c r="A856" s="275" t="s">
        <v>806</v>
      </c>
      <c r="B856" s="269">
        <v>0</v>
      </c>
      <c r="C856" s="269"/>
      <c r="D856" s="270">
        <v>58</v>
      </c>
      <c r="E856" s="266"/>
      <c r="F856" s="271"/>
    </row>
    <row r="857" ht="17.25" customHeight="1" spans="1:6">
      <c r="A857" s="275" t="s">
        <v>807</v>
      </c>
      <c r="B857" s="269">
        <v>0</v>
      </c>
      <c r="C857" s="269"/>
      <c r="D857" s="270">
        <v>4</v>
      </c>
      <c r="E857" s="266"/>
      <c r="F857" s="271">
        <v>0.0597014925373134</v>
      </c>
    </row>
    <row r="858" ht="17.25" customHeight="1" spans="1:6">
      <c r="A858" s="275" t="s">
        <v>808</v>
      </c>
      <c r="B858" s="269">
        <v>0</v>
      </c>
      <c r="C858" s="269"/>
      <c r="D858" s="270">
        <v>1</v>
      </c>
      <c r="E858" s="266"/>
      <c r="F858" s="271"/>
    </row>
    <row r="859" ht="17.25" customHeight="1" spans="1:6">
      <c r="A859" s="275" t="s">
        <v>809</v>
      </c>
      <c r="B859" s="269">
        <v>0</v>
      </c>
      <c r="C859" s="269"/>
      <c r="D859" s="270">
        <v>0</v>
      </c>
      <c r="E859" s="266"/>
      <c r="F859" s="271"/>
    </row>
    <row r="860" ht="17.25" customHeight="1" spans="1:6">
      <c r="A860" s="275" t="s">
        <v>810</v>
      </c>
      <c r="B860" s="269">
        <v>0</v>
      </c>
      <c r="C860" s="269"/>
      <c r="D860" s="270">
        <v>15</v>
      </c>
      <c r="E860" s="266"/>
      <c r="F860" s="271"/>
    </row>
    <row r="861" ht="17.25" customHeight="1" spans="1:6">
      <c r="A861" s="275" t="s">
        <v>811</v>
      </c>
      <c r="B861" s="269">
        <v>0</v>
      </c>
      <c r="C861" s="269"/>
      <c r="D861" s="270">
        <v>0</v>
      </c>
      <c r="E861" s="266" t="e">
        <f>D861/C861*100</f>
        <v>#DIV/0!</v>
      </c>
      <c r="F861" s="271">
        <v>0</v>
      </c>
    </row>
    <row r="862" ht="17.25" customHeight="1" spans="1:6">
      <c r="A862" s="275" t="s">
        <v>812</v>
      </c>
      <c r="B862" s="269">
        <v>0</v>
      </c>
      <c r="C862" s="269"/>
      <c r="D862" s="270">
        <v>0</v>
      </c>
      <c r="E862" s="266"/>
      <c r="F862" s="271"/>
    </row>
    <row r="863" ht="17.25" customHeight="1" spans="1:6">
      <c r="A863" s="275" t="s">
        <v>813</v>
      </c>
      <c r="B863" s="269">
        <v>0</v>
      </c>
      <c r="C863" s="269"/>
      <c r="D863" s="270">
        <v>0</v>
      </c>
      <c r="E863" s="266"/>
      <c r="F863" s="271"/>
    </row>
    <row r="864" ht="17.25" customHeight="1" spans="1:6">
      <c r="A864" s="275" t="s">
        <v>814</v>
      </c>
      <c r="B864" s="269">
        <v>0</v>
      </c>
      <c r="C864" s="269"/>
      <c r="D864" s="270">
        <v>0</v>
      </c>
      <c r="E864" s="266"/>
      <c r="F864" s="271"/>
    </row>
    <row r="865" ht="17.25" customHeight="1" spans="1:6">
      <c r="A865" s="275" t="s">
        <v>815</v>
      </c>
      <c r="B865" s="269">
        <v>0</v>
      </c>
      <c r="C865" s="269"/>
      <c r="D865" s="270">
        <v>0</v>
      </c>
      <c r="E865" s="266"/>
      <c r="F865" s="271"/>
    </row>
    <row r="866" ht="17.25" customHeight="1" spans="1:6">
      <c r="A866" s="275" t="s">
        <v>816</v>
      </c>
      <c r="B866" s="269">
        <v>0</v>
      </c>
      <c r="C866" s="269"/>
      <c r="D866" s="270">
        <v>0</v>
      </c>
      <c r="E866" s="266"/>
      <c r="F866" s="271"/>
    </row>
    <row r="867" ht="17.25" customHeight="1" spans="1:6">
      <c r="A867" s="275" t="s">
        <v>817</v>
      </c>
      <c r="B867" s="269">
        <v>0</v>
      </c>
      <c r="C867" s="269"/>
      <c r="D867" s="270">
        <v>0</v>
      </c>
      <c r="E867" s="266"/>
      <c r="F867" s="271"/>
    </row>
    <row r="868" ht="17.25" customHeight="1" spans="1:6">
      <c r="A868" s="275" t="s">
        <v>818</v>
      </c>
      <c r="B868" s="269">
        <v>29</v>
      </c>
      <c r="C868" s="269"/>
      <c r="D868" s="270">
        <v>35</v>
      </c>
      <c r="E868" s="266"/>
      <c r="F868" s="271"/>
    </row>
    <row r="869" ht="17.25" customHeight="1" spans="1:6">
      <c r="A869" s="275" t="s">
        <v>819</v>
      </c>
      <c r="B869" s="269">
        <v>0</v>
      </c>
      <c r="C869" s="269"/>
      <c r="D869" s="270">
        <v>0</v>
      </c>
      <c r="E869" s="266"/>
      <c r="F869" s="271"/>
    </row>
    <row r="870" ht="17.25" customHeight="1" spans="1:6">
      <c r="A870" s="275" t="s">
        <v>820</v>
      </c>
      <c r="B870" s="269">
        <v>0</v>
      </c>
      <c r="C870" s="269"/>
      <c r="D870" s="270">
        <v>0</v>
      </c>
      <c r="E870" s="266"/>
      <c r="F870" s="271"/>
    </row>
    <row r="871" ht="17.25" customHeight="1" spans="1:6">
      <c r="A871" s="275" t="s">
        <v>821</v>
      </c>
      <c r="B871" s="269">
        <v>0</v>
      </c>
      <c r="C871" s="269"/>
      <c r="D871" s="270">
        <v>0</v>
      </c>
      <c r="E871" s="266"/>
      <c r="F871" s="271">
        <v>0</v>
      </c>
    </row>
    <row r="872" ht="17.25" customHeight="1" spans="1:6">
      <c r="A872" s="275" t="s">
        <v>822</v>
      </c>
      <c r="B872" s="269">
        <v>37</v>
      </c>
      <c r="C872" s="269"/>
      <c r="D872" s="270">
        <v>68</v>
      </c>
      <c r="E872" s="266"/>
      <c r="F872" s="271">
        <v>0.19047619047619</v>
      </c>
    </row>
    <row r="873" ht="17.25" customHeight="1" spans="1:6">
      <c r="A873" s="277" t="s">
        <v>823</v>
      </c>
      <c r="B873" s="269">
        <v>2473</v>
      </c>
      <c r="C873" s="269"/>
      <c r="D873" s="270">
        <v>5366</v>
      </c>
      <c r="E873" s="266"/>
      <c r="F873" s="271">
        <v>1.58727810650888</v>
      </c>
    </row>
    <row r="874" ht="17.25" customHeight="1" spans="1:6">
      <c r="A874" s="275" t="s">
        <v>180</v>
      </c>
      <c r="B874" s="269">
        <v>488</v>
      </c>
      <c r="C874" s="269"/>
      <c r="D874" s="270">
        <v>495</v>
      </c>
      <c r="E874" s="266"/>
      <c r="F874" s="271">
        <v>0.85197934595525</v>
      </c>
    </row>
    <row r="875" ht="17.25" customHeight="1" spans="1:6">
      <c r="A875" s="275" t="s">
        <v>181</v>
      </c>
      <c r="B875" s="269">
        <v>524</v>
      </c>
      <c r="C875" s="269"/>
      <c r="D875" s="270">
        <v>523</v>
      </c>
      <c r="E875" s="266"/>
      <c r="F875" s="271">
        <v>0.911149825783972</v>
      </c>
    </row>
    <row r="876" ht="17.25" customHeight="1" spans="1:6">
      <c r="A876" s="275" t="s">
        <v>182</v>
      </c>
      <c r="B876" s="269">
        <v>0</v>
      </c>
      <c r="C876" s="269"/>
      <c r="D876" s="270">
        <v>0</v>
      </c>
      <c r="E876" s="266"/>
      <c r="F876" s="271"/>
    </row>
    <row r="877" ht="17.25" customHeight="1" spans="1:6">
      <c r="A877" s="275" t="s">
        <v>824</v>
      </c>
      <c r="B877" s="269">
        <v>38</v>
      </c>
      <c r="C877" s="269"/>
      <c r="D877" s="270">
        <v>58</v>
      </c>
      <c r="E877" s="266"/>
      <c r="F877" s="271">
        <v>29</v>
      </c>
    </row>
    <row r="878" ht="17.25" customHeight="1" spans="1:6">
      <c r="A878" s="275" t="s">
        <v>825</v>
      </c>
      <c r="B878" s="269">
        <v>6</v>
      </c>
      <c r="C878" s="269"/>
      <c r="D878" s="270">
        <v>307</v>
      </c>
      <c r="E878" s="266"/>
      <c r="F878" s="271">
        <v>51.1666666666667</v>
      </c>
    </row>
    <row r="879" ht="17.25" customHeight="1" spans="1:6">
      <c r="A879" s="275" t="s">
        <v>826</v>
      </c>
      <c r="B879" s="269">
        <v>0</v>
      </c>
      <c r="C879" s="269"/>
      <c r="D879" s="270">
        <v>0</v>
      </c>
      <c r="E879" s="266"/>
      <c r="F879" s="271"/>
    </row>
    <row r="880" ht="17.25" customHeight="1" spans="1:6">
      <c r="A880" s="275" t="s">
        <v>827</v>
      </c>
      <c r="B880" s="269">
        <v>0</v>
      </c>
      <c r="C880" s="269"/>
      <c r="D880" s="270">
        <v>0</v>
      </c>
      <c r="E880" s="266"/>
      <c r="F880" s="271"/>
    </row>
    <row r="881" ht="17.25" customHeight="1" spans="1:6">
      <c r="A881" s="275" t="s">
        <v>828</v>
      </c>
      <c r="B881" s="269">
        <v>0</v>
      </c>
      <c r="C881" s="269"/>
      <c r="D881" s="270">
        <v>46</v>
      </c>
      <c r="E881" s="266"/>
      <c r="F881" s="271"/>
    </row>
    <row r="882" ht="17.25" customHeight="1" spans="1:6">
      <c r="A882" s="275" t="s">
        <v>829</v>
      </c>
      <c r="B882" s="269">
        <v>465</v>
      </c>
      <c r="C882" s="269"/>
      <c r="D882" s="270">
        <v>349</v>
      </c>
      <c r="E882" s="266"/>
      <c r="F882" s="271">
        <v>1.57918552036199</v>
      </c>
    </row>
    <row r="883" ht="17.25" customHeight="1" spans="1:6">
      <c r="A883" s="275" t="s">
        <v>830</v>
      </c>
      <c r="B883" s="269">
        <v>350</v>
      </c>
      <c r="C883" s="269"/>
      <c r="D883" s="270">
        <v>399</v>
      </c>
      <c r="E883" s="266"/>
      <c r="F883" s="271">
        <v>0.762906309751434</v>
      </c>
    </row>
    <row r="884" ht="17.25" customHeight="1" spans="1:6">
      <c r="A884" s="275" t="s">
        <v>831</v>
      </c>
      <c r="B884" s="269">
        <v>0</v>
      </c>
      <c r="C884" s="269"/>
      <c r="D884" s="270">
        <v>14</v>
      </c>
      <c r="E884" s="266"/>
      <c r="F884" s="271">
        <v>1.75</v>
      </c>
    </row>
    <row r="885" ht="17.25" customHeight="1" spans="1:6">
      <c r="A885" s="275" t="s">
        <v>832</v>
      </c>
      <c r="B885" s="269">
        <v>0</v>
      </c>
      <c r="C885" s="269"/>
      <c r="D885" s="270">
        <v>0</v>
      </c>
      <c r="E885" s="266" t="e">
        <f>D885/C885*100</f>
        <v>#DIV/0!</v>
      </c>
      <c r="F885" s="271"/>
    </row>
    <row r="886" ht="17.25" customHeight="1" spans="1:6">
      <c r="A886" s="275" t="s">
        <v>833</v>
      </c>
      <c r="B886" s="269">
        <v>0</v>
      </c>
      <c r="C886" s="269"/>
      <c r="D886" s="270">
        <v>6</v>
      </c>
      <c r="E886" s="266"/>
      <c r="F886" s="271"/>
    </row>
    <row r="887" ht="17.25" customHeight="1" spans="1:6">
      <c r="A887" s="275" t="s">
        <v>834</v>
      </c>
      <c r="B887" s="269">
        <v>278</v>
      </c>
      <c r="C887" s="269"/>
      <c r="D887" s="270">
        <v>550</v>
      </c>
      <c r="E887" s="266"/>
      <c r="F887" s="271">
        <v>1.76848874598071</v>
      </c>
    </row>
    <row r="888" ht="17.25" customHeight="1" spans="1:6">
      <c r="A888" s="275" t="s">
        <v>835</v>
      </c>
      <c r="B888" s="269">
        <v>0</v>
      </c>
      <c r="C888" s="269"/>
      <c r="D888" s="270">
        <v>0</v>
      </c>
      <c r="E888" s="266"/>
      <c r="F888" s="271"/>
    </row>
    <row r="889" ht="17.25" customHeight="1" spans="1:6">
      <c r="A889" s="275" t="s">
        <v>836</v>
      </c>
      <c r="B889" s="269">
        <v>42</v>
      </c>
      <c r="C889" s="269"/>
      <c r="D889" s="270">
        <v>1460</v>
      </c>
      <c r="E889" s="266"/>
      <c r="F889" s="271">
        <v>182.5</v>
      </c>
    </row>
    <row r="890" ht="17.25" customHeight="1" spans="1:6">
      <c r="A890" s="275" t="s">
        <v>837</v>
      </c>
      <c r="B890" s="269">
        <v>40</v>
      </c>
      <c r="C890" s="269"/>
      <c r="D890" s="270">
        <v>50</v>
      </c>
      <c r="E890" s="266"/>
      <c r="F890" s="271"/>
    </row>
    <row r="891" ht="17.25" customHeight="1" spans="1:6">
      <c r="A891" s="275" t="s">
        <v>838</v>
      </c>
      <c r="B891" s="269">
        <v>0</v>
      </c>
      <c r="C891" s="269"/>
      <c r="D891" s="270">
        <v>0</v>
      </c>
      <c r="E891" s="266"/>
      <c r="F891" s="271"/>
    </row>
    <row r="892" ht="17.25" customHeight="1" spans="1:6">
      <c r="A892" s="275" t="s">
        <v>839</v>
      </c>
      <c r="B892" s="269">
        <v>0</v>
      </c>
      <c r="C892" s="269"/>
      <c r="D892" s="270">
        <v>0</v>
      </c>
      <c r="E892" s="266"/>
      <c r="F892" s="271"/>
    </row>
    <row r="893" ht="17.25" customHeight="1" spans="1:6">
      <c r="A893" s="275" t="s">
        <v>840</v>
      </c>
      <c r="B893" s="269">
        <v>0</v>
      </c>
      <c r="C893" s="269"/>
      <c r="D893" s="270">
        <v>52</v>
      </c>
      <c r="E893" s="266"/>
      <c r="F893" s="271"/>
    </row>
    <row r="894" ht="17.25" customHeight="1" spans="1:6">
      <c r="A894" s="275" t="s">
        <v>841</v>
      </c>
      <c r="B894" s="269">
        <v>0</v>
      </c>
      <c r="C894" s="269"/>
      <c r="D894" s="270">
        <v>0</v>
      </c>
      <c r="E894" s="266"/>
      <c r="F894" s="271"/>
    </row>
    <row r="895" ht="17.25" customHeight="1" spans="1:6">
      <c r="A895" s="275" t="s">
        <v>814</v>
      </c>
      <c r="B895" s="269">
        <v>0</v>
      </c>
      <c r="C895" s="269"/>
      <c r="D895" s="270">
        <v>0</v>
      </c>
      <c r="E895" s="266"/>
      <c r="F895" s="271"/>
    </row>
    <row r="896" ht="17.25" customHeight="1" spans="1:6">
      <c r="A896" s="275" t="s">
        <v>842</v>
      </c>
      <c r="B896" s="269">
        <v>225</v>
      </c>
      <c r="C896" s="269"/>
      <c r="D896" s="270">
        <v>312</v>
      </c>
      <c r="E896" s="266"/>
      <c r="F896" s="271">
        <v>1.77272727272727</v>
      </c>
    </row>
    <row r="897" ht="17.25" customHeight="1" spans="1:6">
      <c r="A897" s="275" t="s">
        <v>843</v>
      </c>
      <c r="B897" s="269">
        <v>0</v>
      </c>
      <c r="C897" s="269"/>
      <c r="D897" s="270">
        <v>270</v>
      </c>
      <c r="E897" s="266"/>
      <c r="F897" s="271">
        <v>1.16883116883117</v>
      </c>
    </row>
    <row r="898" ht="17.25" customHeight="1" spans="1:6">
      <c r="A898" s="275" t="s">
        <v>844</v>
      </c>
      <c r="B898" s="269">
        <v>17</v>
      </c>
      <c r="C898" s="269"/>
      <c r="D898" s="270">
        <v>475</v>
      </c>
      <c r="E898" s="266"/>
      <c r="F898" s="271">
        <v>0.641407307171854</v>
      </c>
    </row>
    <row r="899" ht="17.25" customHeight="1" spans="1:6">
      <c r="A899" s="277" t="s">
        <v>845</v>
      </c>
      <c r="B899" s="269">
        <v>0</v>
      </c>
      <c r="C899" s="269"/>
      <c r="D899" s="270">
        <v>0</v>
      </c>
      <c r="E899" s="266"/>
      <c r="F899" s="271"/>
    </row>
    <row r="900" ht="17.25" customHeight="1" spans="1:6">
      <c r="A900" s="275" t="s">
        <v>180</v>
      </c>
      <c r="B900" s="269">
        <v>0</v>
      </c>
      <c r="C900" s="269"/>
      <c r="D900" s="270">
        <v>0</v>
      </c>
      <c r="E900" s="266"/>
      <c r="F900" s="271"/>
    </row>
    <row r="901" ht="17.25" customHeight="1" spans="1:6">
      <c r="A901" s="275" t="s">
        <v>181</v>
      </c>
      <c r="B901" s="269">
        <v>0</v>
      </c>
      <c r="C901" s="269"/>
      <c r="D901" s="270">
        <v>0</v>
      </c>
      <c r="E901" s="266"/>
      <c r="F901" s="271"/>
    </row>
    <row r="902" ht="17.25" customHeight="1" spans="1:6">
      <c r="A902" s="275" t="s">
        <v>182</v>
      </c>
      <c r="B902" s="269">
        <v>0</v>
      </c>
      <c r="C902" s="269"/>
      <c r="D902" s="270">
        <v>0</v>
      </c>
      <c r="E902" s="266"/>
      <c r="F902" s="271"/>
    </row>
    <row r="903" ht="17.25" customHeight="1" spans="1:6">
      <c r="A903" s="275" t="s">
        <v>846</v>
      </c>
      <c r="B903" s="269">
        <v>0</v>
      </c>
      <c r="C903" s="269"/>
      <c r="D903" s="270">
        <v>0</v>
      </c>
      <c r="E903" s="266"/>
      <c r="F903" s="271"/>
    </row>
    <row r="904" ht="17.25" customHeight="1" spans="1:6">
      <c r="A904" s="275" t="s">
        <v>847</v>
      </c>
      <c r="B904" s="269">
        <v>0</v>
      </c>
      <c r="C904" s="269"/>
      <c r="D904" s="270">
        <v>0</v>
      </c>
      <c r="E904" s="266"/>
      <c r="F904" s="271"/>
    </row>
    <row r="905" ht="17.25" customHeight="1" spans="1:6">
      <c r="A905" s="275" t="s">
        <v>848</v>
      </c>
      <c r="B905" s="269">
        <v>0</v>
      </c>
      <c r="C905" s="269"/>
      <c r="D905" s="270">
        <v>0</v>
      </c>
      <c r="E905" s="266"/>
      <c r="F905" s="271"/>
    </row>
    <row r="906" ht="17.25" customHeight="1" spans="1:6">
      <c r="A906" s="275" t="s">
        <v>849</v>
      </c>
      <c r="B906" s="269">
        <v>0</v>
      </c>
      <c r="C906" s="269"/>
      <c r="D906" s="270">
        <v>0</v>
      </c>
      <c r="E906" s="266"/>
      <c r="F906" s="271"/>
    </row>
    <row r="907" ht="17.25" customHeight="1" spans="1:6">
      <c r="A907" s="275" t="s">
        <v>850</v>
      </c>
      <c r="B907" s="269">
        <v>0</v>
      </c>
      <c r="C907" s="269"/>
      <c r="D907" s="270">
        <v>0</v>
      </c>
      <c r="E907" s="266"/>
      <c r="F907" s="271"/>
    </row>
    <row r="908" ht="17.25" customHeight="1" spans="1:6">
      <c r="A908" s="275" t="s">
        <v>851</v>
      </c>
      <c r="B908" s="269">
        <v>0</v>
      </c>
      <c r="C908" s="269"/>
      <c r="D908" s="270">
        <v>0</v>
      </c>
      <c r="E908" s="266"/>
      <c r="F908" s="271"/>
    </row>
    <row r="909" ht="17.25" customHeight="1" spans="1:6">
      <c r="A909" s="275" t="s">
        <v>852</v>
      </c>
      <c r="B909" s="269">
        <v>0</v>
      </c>
      <c r="C909" s="269"/>
      <c r="D909" s="270">
        <v>0</v>
      </c>
      <c r="E909" s="266"/>
      <c r="F909" s="271"/>
    </row>
    <row r="910" ht="17.25" customHeight="1" spans="1:6">
      <c r="A910" s="277" t="s">
        <v>853</v>
      </c>
      <c r="B910" s="269">
        <v>2714</v>
      </c>
      <c r="C910" s="269"/>
      <c r="D910" s="270">
        <v>4786</v>
      </c>
      <c r="E910" s="266"/>
      <c r="F910" s="271">
        <v>1.54442649434572</v>
      </c>
    </row>
    <row r="911" ht="17.25" customHeight="1" spans="1:6">
      <c r="A911" s="275" t="s">
        <v>180</v>
      </c>
      <c r="B911" s="269">
        <v>0</v>
      </c>
      <c r="C911" s="269"/>
      <c r="D911" s="270">
        <v>94</v>
      </c>
      <c r="E911" s="266"/>
      <c r="F911" s="271">
        <v>1.40298507462687</v>
      </c>
    </row>
    <row r="912" ht="17.25" customHeight="1" spans="1:6">
      <c r="A912" s="275" t="s">
        <v>181</v>
      </c>
      <c r="B912" s="269">
        <v>0</v>
      </c>
      <c r="C912" s="269"/>
      <c r="D912" s="270">
        <v>26</v>
      </c>
      <c r="E912" s="266"/>
      <c r="F912" s="271">
        <v>0.276595744680851</v>
      </c>
    </row>
    <row r="913" ht="17.25" customHeight="1" spans="1:6">
      <c r="A913" s="275" t="s">
        <v>182</v>
      </c>
      <c r="B913" s="269">
        <v>0</v>
      </c>
      <c r="C913" s="269"/>
      <c r="D913" s="270">
        <v>0</v>
      </c>
      <c r="E913" s="266"/>
      <c r="F913" s="271"/>
    </row>
    <row r="914" ht="17.25" customHeight="1" spans="1:6">
      <c r="A914" s="275" t="s">
        <v>854</v>
      </c>
      <c r="B914" s="269">
        <v>0</v>
      </c>
      <c r="C914" s="269"/>
      <c r="D914" s="270">
        <v>0</v>
      </c>
      <c r="E914" s="266"/>
      <c r="F914" s="271"/>
    </row>
    <row r="915" ht="17.25" customHeight="1" spans="1:6">
      <c r="A915" s="275" t="s">
        <v>855</v>
      </c>
      <c r="B915" s="269">
        <v>0</v>
      </c>
      <c r="C915" s="269"/>
      <c r="D915" s="270">
        <v>0</v>
      </c>
      <c r="E915" s="266"/>
      <c r="F915" s="271"/>
    </row>
    <row r="916" ht="17.25" customHeight="1" spans="1:6">
      <c r="A916" s="275" t="s">
        <v>856</v>
      </c>
      <c r="B916" s="269">
        <v>44</v>
      </c>
      <c r="C916" s="269"/>
      <c r="D916" s="270">
        <v>175</v>
      </c>
      <c r="E916" s="266"/>
      <c r="F916" s="271">
        <v>0.714285714285714</v>
      </c>
    </row>
    <row r="917" ht="17.25" customHeight="1" spans="1:6">
      <c r="A917" s="275" t="s">
        <v>857</v>
      </c>
      <c r="B917" s="269">
        <v>0</v>
      </c>
      <c r="C917" s="269"/>
      <c r="D917" s="270">
        <v>0</v>
      </c>
      <c r="E917" s="266"/>
      <c r="F917" s="271"/>
    </row>
    <row r="918" ht="17.25" customHeight="1" spans="1:6">
      <c r="A918" s="275" t="s">
        <v>858</v>
      </c>
      <c r="B918" s="269">
        <v>0</v>
      </c>
      <c r="C918" s="269"/>
      <c r="D918" s="270">
        <v>0</v>
      </c>
      <c r="E918" s="266"/>
      <c r="F918" s="271"/>
    </row>
    <row r="919" ht="17.25" customHeight="1" spans="1:6">
      <c r="A919" s="275" t="s">
        <v>859</v>
      </c>
      <c r="B919" s="269">
        <v>122</v>
      </c>
      <c r="C919" s="269"/>
      <c r="D919" s="270">
        <v>185</v>
      </c>
      <c r="E919" s="266"/>
      <c r="F919" s="271">
        <v>2.46666666666667</v>
      </c>
    </row>
    <row r="920" ht="17.25" customHeight="1" spans="1:6">
      <c r="A920" s="275" t="s">
        <v>860</v>
      </c>
      <c r="B920" s="269">
        <v>2548</v>
      </c>
      <c r="C920" s="269"/>
      <c r="D920" s="270">
        <v>4306</v>
      </c>
      <c r="E920" s="266"/>
      <c r="F920" s="271">
        <v>1.64498852333588</v>
      </c>
    </row>
    <row r="921" ht="17.25" customHeight="1" spans="1:6">
      <c r="A921" s="277" t="s">
        <v>861</v>
      </c>
      <c r="B921" s="269">
        <v>0</v>
      </c>
      <c r="C921" s="269"/>
      <c r="D921" s="270">
        <v>188</v>
      </c>
      <c r="E921" s="266"/>
      <c r="F921" s="271">
        <v>0.162770562770563</v>
      </c>
    </row>
    <row r="922" ht="17.25" customHeight="1" spans="1:6">
      <c r="A922" s="275" t="s">
        <v>446</v>
      </c>
      <c r="B922" s="269">
        <v>0</v>
      </c>
      <c r="C922" s="269"/>
      <c r="D922" s="270">
        <v>0</v>
      </c>
      <c r="E922" s="266"/>
      <c r="F922" s="271"/>
    </row>
    <row r="923" ht="17.25" customHeight="1" spans="1:6">
      <c r="A923" s="275" t="s">
        <v>862</v>
      </c>
      <c r="B923" s="269">
        <v>0</v>
      </c>
      <c r="C923" s="269"/>
      <c r="D923" s="270">
        <v>188</v>
      </c>
      <c r="E923" s="266"/>
      <c r="F923" s="271">
        <v>0.459657701711491</v>
      </c>
    </row>
    <row r="924" ht="17.25" customHeight="1" spans="1:6">
      <c r="A924" s="275" t="s">
        <v>863</v>
      </c>
      <c r="B924" s="269">
        <v>0</v>
      </c>
      <c r="C924" s="269"/>
      <c r="D924" s="270">
        <v>0</v>
      </c>
      <c r="E924" s="266"/>
      <c r="F924" s="271">
        <v>0</v>
      </c>
    </row>
    <row r="925" ht="17.25" customHeight="1" spans="1:6">
      <c r="A925" s="275" t="s">
        <v>864</v>
      </c>
      <c r="B925" s="269">
        <v>0</v>
      </c>
      <c r="C925" s="269"/>
      <c r="D925" s="270">
        <v>0</v>
      </c>
      <c r="E925" s="266"/>
      <c r="F925" s="271"/>
    </row>
    <row r="926" ht="17.25" customHeight="1" spans="1:6">
      <c r="A926" s="275" t="s">
        <v>865</v>
      </c>
      <c r="B926" s="269">
        <v>0</v>
      </c>
      <c r="C926" s="269"/>
      <c r="D926" s="270">
        <v>0</v>
      </c>
      <c r="E926" s="266"/>
      <c r="F926" s="271"/>
    </row>
    <row r="927" ht="17.25" customHeight="1" spans="1:6">
      <c r="A927" s="277" t="s">
        <v>866</v>
      </c>
      <c r="B927" s="269">
        <v>735</v>
      </c>
      <c r="C927" s="269"/>
      <c r="D927" s="270">
        <v>1547</v>
      </c>
      <c r="E927" s="266"/>
      <c r="F927" s="271">
        <v>0.19649990488872</v>
      </c>
    </row>
    <row r="928" ht="17.25" customHeight="1" spans="1:6">
      <c r="A928" s="275" t="s">
        <v>867</v>
      </c>
      <c r="B928" s="269">
        <v>0</v>
      </c>
      <c r="C928" s="269"/>
      <c r="D928" s="270">
        <v>269</v>
      </c>
      <c r="E928" s="266"/>
      <c r="F928" s="271">
        <v>1.05078125</v>
      </c>
    </row>
    <row r="929" ht="17.25" customHeight="1" spans="1:6">
      <c r="A929" s="275" t="s">
        <v>868</v>
      </c>
      <c r="B929" s="269">
        <v>0</v>
      </c>
      <c r="C929" s="269"/>
      <c r="D929" s="270">
        <v>0</v>
      </c>
      <c r="E929" s="266"/>
      <c r="F929" s="271"/>
    </row>
    <row r="930" ht="17.25" customHeight="1" spans="1:6">
      <c r="A930" s="275" t="s">
        <v>869</v>
      </c>
      <c r="B930" s="269">
        <v>715</v>
      </c>
      <c r="C930" s="269"/>
      <c r="D930" s="270">
        <v>818</v>
      </c>
      <c r="E930" s="266"/>
      <c r="F930" s="271">
        <v>0.0607878424315137</v>
      </c>
    </row>
    <row r="931" ht="17.25" customHeight="1" spans="1:6">
      <c r="A931" s="275" t="s">
        <v>870</v>
      </c>
      <c r="B931" s="269">
        <v>20</v>
      </c>
      <c r="C931" s="269"/>
      <c r="D931" s="270">
        <v>120</v>
      </c>
      <c r="E931" s="266"/>
      <c r="F931" s="271"/>
    </row>
    <row r="932" ht="17.25" customHeight="1" spans="1:6">
      <c r="A932" s="275" t="s">
        <v>871</v>
      </c>
      <c r="B932" s="269">
        <v>0</v>
      </c>
      <c r="C932" s="269"/>
      <c r="D932" s="270">
        <v>0</v>
      </c>
      <c r="E932" s="266"/>
      <c r="F932" s="271"/>
    </row>
    <row r="933" ht="17.25" customHeight="1" spans="1:6">
      <c r="A933" s="275" t="s">
        <v>872</v>
      </c>
      <c r="B933" s="269">
        <v>0</v>
      </c>
      <c r="C933" s="269"/>
      <c r="D933" s="270">
        <v>340</v>
      </c>
      <c r="E933" s="266"/>
      <c r="F933" s="271"/>
    </row>
    <row r="934" ht="17.25" customHeight="1" spans="1:6">
      <c r="A934" s="277" t="s">
        <v>873</v>
      </c>
      <c r="B934" s="269">
        <v>300</v>
      </c>
      <c r="C934" s="269"/>
      <c r="D934" s="270">
        <v>776</v>
      </c>
      <c r="E934" s="266"/>
      <c r="F934" s="271">
        <v>2</v>
      </c>
    </row>
    <row r="935" ht="17.25" customHeight="1" spans="1:6">
      <c r="A935" s="275" t="s">
        <v>874</v>
      </c>
      <c r="B935" s="269">
        <v>0</v>
      </c>
      <c r="C935" s="269"/>
      <c r="D935" s="270">
        <v>0</v>
      </c>
      <c r="E935" s="266"/>
      <c r="F935" s="271"/>
    </row>
    <row r="936" ht="17.25" customHeight="1" spans="1:6">
      <c r="A936" s="275" t="s">
        <v>875</v>
      </c>
      <c r="B936" s="269">
        <v>0</v>
      </c>
      <c r="C936" s="269"/>
      <c r="D936" s="270">
        <v>2</v>
      </c>
      <c r="E936" s="266"/>
      <c r="F936" s="271"/>
    </row>
    <row r="937" ht="17.25" customHeight="1" spans="1:6">
      <c r="A937" s="275" t="s">
        <v>876</v>
      </c>
      <c r="B937" s="269">
        <v>240</v>
      </c>
      <c r="C937" s="269"/>
      <c r="D937" s="270">
        <v>755</v>
      </c>
      <c r="E937" s="266"/>
      <c r="F937" s="271">
        <v>2.09141274238227</v>
      </c>
    </row>
    <row r="938" ht="17.25" customHeight="1" spans="1:6">
      <c r="A938" s="275" t="s">
        <v>877</v>
      </c>
      <c r="B938" s="269">
        <v>0</v>
      </c>
      <c r="C938" s="269"/>
      <c r="D938" s="270">
        <v>5</v>
      </c>
      <c r="E938" s="266"/>
      <c r="F938" s="271">
        <v>0.384615384615385</v>
      </c>
    </row>
    <row r="939" ht="17.25" customHeight="1" spans="1:6">
      <c r="A939" s="275" t="s">
        <v>878</v>
      </c>
      <c r="B939" s="269">
        <v>0</v>
      </c>
      <c r="C939" s="269"/>
      <c r="D939" s="270">
        <v>0</v>
      </c>
      <c r="E939" s="266"/>
      <c r="F939" s="271"/>
    </row>
    <row r="940" ht="17.25" customHeight="1" spans="1:6">
      <c r="A940" s="275" t="s">
        <v>879</v>
      </c>
      <c r="B940" s="269">
        <v>60</v>
      </c>
      <c r="C940" s="269"/>
      <c r="D940" s="270">
        <v>14</v>
      </c>
      <c r="E940" s="266"/>
      <c r="F940" s="271">
        <v>1</v>
      </c>
    </row>
    <row r="941" ht="17.25" customHeight="1" spans="1:6">
      <c r="A941" s="277" t="s">
        <v>880</v>
      </c>
      <c r="B941" s="269">
        <v>0</v>
      </c>
      <c r="C941" s="269"/>
      <c r="D941" s="270">
        <v>936</v>
      </c>
      <c r="E941" s="266"/>
      <c r="F941" s="271"/>
    </row>
    <row r="942" ht="17.25" customHeight="1" spans="1:6">
      <c r="A942" s="275" t="s">
        <v>881</v>
      </c>
      <c r="B942" s="269">
        <v>0</v>
      </c>
      <c r="C942" s="269"/>
      <c r="D942" s="270">
        <v>0</v>
      </c>
      <c r="E942" s="266"/>
      <c r="F942" s="271"/>
    </row>
    <row r="943" ht="17.25" customHeight="1" spans="1:6">
      <c r="A943" s="275" t="s">
        <v>882</v>
      </c>
      <c r="B943" s="269">
        <v>0</v>
      </c>
      <c r="C943" s="269"/>
      <c r="D943" s="270">
        <v>936</v>
      </c>
      <c r="E943" s="266"/>
      <c r="F943" s="271"/>
    </row>
    <row r="944" ht="17.25" customHeight="1" spans="1:6">
      <c r="A944" s="277" t="s">
        <v>883</v>
      </c>
      <c r="B944" s="269">
        <v>6</v>
      </c>
      <c r="C944" s="269"/>
      <c r="D944" s="270">
        <v>370</v>
      </c>
      <c r="E944" s="266"/>
      <c r="F944" s="271"/>
    </row>
    <row r="945" ht="17.25" customHeight="1" spans="1:6">
      <c r="A945" s="275" t="s">
        <v>884</v>
      </c>
      <c r="B945" s="269">
        <v>0</v>
      </c>
      <c r="C945" s="269"/>
      <c r="D945" s="270">
        <v>0</v>
      </c>
      <c r="E945" s="266"/>
      <c r="F945" s="271">
        <v>0</v>
      </c>
    </row>
    <row r="946" ht="17.25" customHeight="1" spans="1:6">
      <c r="A946" s="275" t="s">
        <v>885</v>
      </c>
      <c r="B946" s="269">
        <v>6</v>
      </c>
      <c r="C946" s="269"/>
      <c r="D946" s="270">
        <v>370</v>
      </c>
      <c r="E946" s="266"/>
      <c r="F946" s="271"/>
    </row>
    <row r="947" ht="17.25" customHeight="1" spans="1:6">
      <c r="A947" s="268" t="s">
        <v>51</v>
      </c>
      <c r="B947" s="269">
        <v>3070</v>
      </c>
      <c r="C947" s="269">
        <f>7851-1500</f>
        <v>6351</v>
      </c>
      <c r="D947" s="270">
        <v>6014</v>
      </c>
      <c r="E947" s="266">
        <f>D947/C947*100</f>
        <v>94.693749015903</v>
      </c>
      <c r="F947" s="271">
        <v>3.77526679221594</v>
      </c>
    </row>
    <row r="948" ht="17.25" customHeight="1" spans="1:6">
      <c r="A948" s="277" t="s">
        <v>886</v>
      </c>
      <c r="B948" s="269">
        <v>2670</v>
      </c>
      <c r="C948" s="269"/>
      <c r="D948" s="270">
        <v>4429</v>
      </c>
      <c r="E948" s="266"/>
      <c r="F948" s="271">
        <v>0.742996141586982</v>
      </c>
    </row>
    <row r="949" ht="17.25" customHeight="1" spans="1:6">
      <c r="A949" s="275" t="s">
        <v>180</v>
      </c>
      <c r="B949" s="269">
        <v>423</v>
      </c>
      <c r="C949" s="269"/>
      <c r="D949" s="270">
        <v>543</v>
      </c>
      <c r="E949" s="266"/>
      <c r="F949" s="271">
        <v>0.143385265381569</v>
      </c>
    </row>
    <row r="950" ht="17.25" customHeight="1" spans="1:6">
      <c r="A950" s="275" t="s">
        <v>181</v>
      </c>
      <c r="B950" s="269">
        <v>53</v>
      </c>
      <c r="C950" s="269"/>
      <c r="D950" s="270">
        <v>100</v>
      </c>
      <c r="E950" s="266"/>
      <c r="F950" s="271">
        <v>0.182149362477231</v>
      </c>
    </row>
    <row r="951" ht="17.25" customHeight="1" spans="1:6">
      <c r="A951" s="275" t="s">
        <v>182</v>
      </c>
      <c r="B951" s="269">
        <v>0</v>
      </c>
      <c r="C951" s="269"/>
      <c r="D951" s="270">
        <v>0</v>
      </c>
      <c r="E951" s="266"/>
      <c r="F951" s="271">
        <v>0</v>
      </c>
    </row>
    <row r="952" ht="17.25" customHeight="1" spans="1:6">
      <c r="A952" s="275" t="s">
        <v>887</v>
      </c>
      <c r="B952" s="269">
        <v>0</v>
      </c>
      <c r="C952" s="269"/>
      <c r="D952" s="270">
        <v>1579</v>
      </c>
      <c r="E952" s="266"/>
      <c r="F952" s="271"/>
    </row>
    <row r="953" ht="17.25" customHeight="1" spans="1:6">
      <c r="A953" s="275" t="s">
        <v>888</v>
      </c>
      <c r="B953" s="269">
        <v>1123</v>
      </c>
      <c r="C953" s="269"/>
      <c r="D953" s="270">
        <v>1242</v>
      </c>
      <c r="E953" s="266"/>
      <c r="F953" s="271">
        <v>1.62565445026178</v>
      </c>
    </row>
    <row r="954" ht="17.25" customHeight="1" spans="1:6">
      <c r="A954" s="275" t="s">
        <v>889</v>
      </c>
      <c r="B954" s="269">
        <v>0</v>
      </c>
      <c r="C954" s="269"/>
      <c r="D954" s="270">
        <v>0</v>
      </c>
      <c r="E954" s="266"/>
      <c r="F954" s="271">
        <v>0</v>
      </c>
    </row>
    <row r="955" ht="17.25" customHeight="1" spans="1:6">
      <c r="A955" s="275" t="s">
        <v>890</v>
      </c>
      <c r="B955" s="269">
        <v>0</v>
      </c>
      <c r="C955" s="269"/>
      <c r="D955" s="270">
        <v>46</v>
      </c>
      <c r="E955" s="266"/>
      <c r="F955" s="271"/>
    </row>
    <row r="956" ht="17.25" customHeight="1" spans="1:6">
      <c r="A956" s="275" t="s">
        <v>891</v>
      </c>
      <c r="B956" s="269">
        <v>0</v>
      </c>
      <c r="C956" s="269"/>
      <c r="D956" s="270">
        <v>0</v>
      </c>
      <c r="E956" s="266"/>
      <c r="F956" s="271">
        <v>0</v>
      </c>
    </row>
    <row r="957" ht="17.25" customHeight="1" spans="1:6">
      <c r="A957" s="275" t="s">
        <v>892</v>
      </c>
      <c r="B957" s="269">
        <v>1071</v>
      </c>
      <c r="C957" s="269"/>
      <c r="D957" s="270">
        <v>912</v>
      </c>
      <c r="E957" s="266"/>
      <c r="F957" s="271"/>
    </row>
    <row r="958" ht="17.25" customHeight="1" spans="1:6">
      <c r="A958" s="275" t="s">
        <v>893</v>
      </c>
      <c r="B958" s="269">
        <v>0</v>
      </c>
      <c r="C958" s="269"/>
      <c r="D958" s="270">
        <v>0</v>
      </c>
      <c r="E958" s="266"/>
      <c r="F958" s="271">
        <v>0</v>
      </c>
    </row>
    <row r="959" ht="17.25" customHeight="1" spans="1:6">
      <c r="A959" s="275" t="s">
        <v>894</v>
      </c>
      <c r="B959" s="269">
        <v>0</v>
      </c>
      <c r="C959" s="269"/>
      <c r="D959" s="270">
        <v>0</v>
      </c>
      <c r="E959" s="266"/>
      <c r="F959" s="271"/>
    </row>
    <row r="960" ht="17.25" customHeight="1" spans="1:6">
      <c r="A960" s="275" t="s">
        <v>895</v>
      </c>
      <c r="B960" s="269">
        <v>0</v>
      </c>
      <c r="C960" s="269"/>
      <c r="D960" s="270">
        <v>0</v>
      </c>
      <c r="E960" s="266"/>
      <c r="F960" s="271"/>
    </row>
    <row r="961" ht="17.25" customHeight="1" spans="1:6">
      <c r="A961" s="275" t="s">
        <v>896</v>
      </c>
      <c r="B961" s="269">
        <v>0</v>
      </c>
      <c r="C961" s="269"/>
      <c r="D961" s="270">
        <v>0</v>
      </c>
      <c r="E961" s="266"/>
      <c r="F961" s="271"/>
    </row>
    <row r="962" ht="17.25" customHeight="1" spans="1:6">
      <c r="A962" s="275" t="s">
        <v>897</v>
      </c>
      <c r="B962" s="269">
        <v>0</v>
      </c>
      <c r="C962" s="269"/>
      <c r="D962" s="270">
        <v>0</v>
      </c>
      <c r="E962" s="266"/>
      <c r="F962" s="271"/>
    </row>
    <row r="963" ht="17.25" customHeight="1" spans="1:6">
      <c r="A963" s="275" t="s">
        <v>898</v>
      </c>
      <c r="B963" s="269">
        <v>0</v>
      </c>
      <c r="C963" s="269"/>
      <c r="D963" s="270">
        <v>0</v>
      </c>
      <c r="E963" s="266"/>
      <c r="F963" s="271"/>
    </row>
    <row r="964" ht="17.25" customHeight="1" spans="1:6">
      <c r="A964" s="275" t="s">
        <v>899</v>
      </c>
      <c r="B964" s="269">
        <v>0</v>
      </c>
      <c r="C964" s="269"/>
      <c r="D964" s="270">
        <v>0</v>
      </c>
      <c r="E964" s="266"/>
      <c r="F964" s="271"/>
    </row>
    <row r="965" ht="17.25" customHeight="1" spans="1:6">
      <c r="A965" s="275" t="s">
        <v>900</v>
      </c>
      <c r="B965" s="269">
        <v>0</v>
      </c>
      <c r="C965" s="269"/>
      <c r="D965" s="270">
        <v>0</v>
      </c>
      <c r="E965" s="266"/>
      <c r="F965" s="271"/>
    </row>
    <row r="966" ht="17.25" customHeight="1" spans="1:6">
      <c r="A966" s="275" t="s">
        <v>901</v>
      </c>
      <c r="B966" s="269">
        <v>0</v>
      </c>
      <c r="C966" s="269"/>
      <c r="D966" s="270">
        <v>0</v>
      </c>
      <c r="E966" s="266"/>
      <c r="F966" s="271"/>
    </row>
    <row r="967" ht="17.25" customHeight="1" spans="1:6">
      <c r="A967" s="275" t="s">
        <v>902</v>
      </c>
      <c r="B967" s="269">
        <v>0</v>
      </c>
      <c r="C967" s="269"/>
      <c r="D967" s="270">
        <v>0</v>
      </c>
      <c r="E967" s="266"/>
      <c r="F967" s="271"/>
    </row>
    <row r="968" ht="17.25" customHeight="1" spans="1:6">
      <c r="A968" s="275" t="s">
        <v>903</v>
      </c>
      <c r="B968" s="269">
        <v>0</v>
      </c>
      <c r="C968" s="269"/>
      <c r="D968" s="270">
        <v>0</v>
      </c>
      <c r="E968" s="266"/>
      <c r="F968" s="271"/>
    </row>
    <row r="969" ht="17.25" customHeight="1" spans="1:6">
      <c r="A969" s="275" t="s">
        <v>904</v>
      </c>
      <c r="B969" s="269">
        <v>0</v>
      </c>
      <c r="C969" s="269"/>
      <c r="D969" s="270">
        <v>7</v>
      </c>
      <c r="E969" s="266"/>
      <c r="F969" s="271"/>
    </row>
    <row r="970" ht="17.25" customHeight="1" spans="1:6">
      <c r="A970" s="275" t="s">
        <v>905</v>
      </c>
      <c r="B970" s="269">
        <v>0</v>
      </c>
      <c r="C970" s="269"/>
      <c r="D970" s="270">
        <v>0</v>
      </c>
      <c r="E970" s="266"/>
      <c r="F970" s="271">
        <v>0</v>
      </c>
    </row>
    <row r="971" ht="17.25" customHeight="1" spans="1:6">
      <c r="A971" s="277" t="s">
        <v>906</v>
      </c>
      <c r="B971" s="269">
        <v>0</v>
      </c>
      <c r="C971" s="269"/>
      <c r="D971" s="270">
        <v>1565</v>
      </c>
      <c r="E971" s="266"/>
      <c r="F971" s="271"/>
    </row>
    <row r="972" ht="17.25" customHeight="1" spans="1:6">
      <c r="A972" s="275" t="s">
        <v>180</v>
      </c>
      <c r="B972" s="269">
        <v>0</v>
      </c>
      <c r="C972" s="269"/>
      <c r="D972" s="270">
        <v>0</v>
      </c>
      <c r="E972" s="266"/>
      <c r="F972" s="271"/>
    </row>
    <row r="973" ht="17.25" customHeight="1" spans="1:6">
      <c r="A973" s="275" t="s">
        <v>181</v>
      </c>
      <c r="B973" s="269">
        <v>0</v>
      </c>
      <c r="C973" s="269"/>
      <c r="D973" s="270">
        <v>0</v>
      </c>
      <c r="E973" s="266"/>
      <c r="F973" s="271"/>
    </row>
    <row r="974" ht="17.25" customHeight="1" spans="1:6">
      <c r="A974" s="275" t="s">
        <v>182</v>
      </c>
      <c r="B974" s="269">
        <v>0</v>
      </c>
      <c r="C974" s="269"/>
      <c r="D974" s="270">
        <v>0</v>
      </c>
      <c r="E974" s="266"/>
      <c r="F974" s="271"/>
    </row>
    <row r="975" ht="17.25" customHeight="1" spans="1:6">
      <c r="A975" s="275" t="s">
        <v>907</v>
      </c>
      <c r="B975" s="269">
        <v>0</v>
      </c>
      <c r="C975" s="269"/>
      <c r="D975" s="270">
        <v>1565</v>
      </c>
      <c r="E975" s="266"/>
      <c r="F975" s="271"/>
    </row>
    <row r="976" ht="17.25" customHeight="1" spans="1:6">
      <c r="A976" s="275" t="s">
        <v>908</v>
      </c>
      <c r="B976" s="269">
        <v>0</v>
      </c>
      <c r="C976" s="269"/>
      <c r="D976" s="270">
        <v>0</v>
      </c>
      <c r="E976" s="266"/>
      <c r="F976" s="271"/>
    </row>
    <row r="977" ht="17.25" customHeight="1" spans="1:6">
      <c r="A977" s="275" t="s">
        <v>909</v>
      </c>
      <c r="B977" s="269">
        <v>0</v>
      </c>
      <c r="C977" s="269"/>
      <c r="D977" s="270">
        <v>0</v>
      </c>
      <c r="E977" s="266"/>
      <c r="F977" s="271"/>
    </row>
    <row r="978" ht="17.25" customHeight="1" spans="1:6">
      <c r="A978" s="275" t="s">
        <v>910</v>
      </c>
      <c r="B978" s="269">
        <v>0</v>
      </c>
      <c r="C978" s="269"/>
      <c r="D978" s="270">
        <v>0</v>
      </c>
      <c r="E978" s="266"/>
      <c r="F978" s="271"/>
    </row>
    <row r="979" ht="17.25" customHeight="1" spans="1:6">
      <c r="A979" s="275" t="s">
        <v>911</v>
      </c>
      <c r="B979" s="269">
        <v>0</v>
      </c>
      <c r="C979" s="269"/>
      <c r="D979" s="270">
        <v>0</v>
      </c>
      <c r="E979" s="266"/>
      <c r="F979" s="271"/>
    </row>
    <row r="980" ht="17.25" customHeight="1" spans="1:6">
      <c r="A980" s="275" t="s">
        <v>912</v>
      </c>
      <c r="B980" s="269">
        <v>0</v>
      </c>
      <c r="C980" s="269"/>
      <c r="D980" s="270">
        <v>0</v>
      </c>
      <c r="E980" s="266"/>
      <c r="F980" s="271"/>
    </row>
    <row r="981" ht="17.25" customHeight="1" spans="1:6">
      <c r="A981" s="277" t="s">
        <v>913</v>
      </c>
      <c r="B981" s="269">
        <v>0</v>
      </c>
      <c r="C981" s="269"/>
      <c r="D981" s="270">
        <v>0</v>
      </c>
      <c r="E981" s="266"/>
      <c r="F981" s="271"/>
    </row>
    <row r="982" ht="17.25" customHeight="1" spans="1:6">
      <c r="A982" s="275" t="s">
        <v>180</v>
      </c>
      <c r="B982" s="269">
        <v>0</v>
      </c>
      <c r="C982" s="269"/>
      <c r="D982" s="270">
        <v>0</v>
      </c>
      <c r="E982" s="266"/>
      <c r="F982" s="271"/>
    </row>
    <row r="983" ht="17.25" customHeight="1" spans="1:6">
      <c r="A983" s="275" t="s">
        <v>181</v>
      </c>
      <c r="B983" s="269">
        <v>0</v>
      </c>
      <c r="C983" s="269"/>
      <c r="D983" s="270">
        <v>0</v>
      </c>
      <c r="E983" s="266"/>
      <c r="F983" s="271"/>
    </row>
    <row r="984" ht="17.25" customHeight="1" spans="1:6">
      <c r="A984" s="275" t="s">
        <v>182</v>
      </c>
      <c r="B984" s="269">
        <v>0</v>
      </c>
      <c r="C984" s="269"/>
      <c r="D984" s="270">
        <v>0</v>
      </c>
      <c r="E984" s="266"/>
      <c r="F984" s="271"/>
    </row>
    <row r="985" ht="17.25" customHeight="1" spans="1:6">
      <c r="A985" s="275" t="s">
        <v>914</v>
      </c>
      <c r="B985" s="269">
        <v>0</v>
      </c>
      <c r="C985" s="269"/>
      <c r="D985" s="270">
        <v>0</v>
      </c>
      <c r="E985" s="266"/>
      <c r="F985" s="271"/>
    </row>
    <row r="986" ht="17.25" customHeight="1" spans="1:6">
      <c r="A986" s="275" t="s">
        <v>915</v>
      </c>
      <c r="B986" s="269">
        <v>0</v>
      </c>
      <c r="C986" s="269"/>
      <c r="D986" s="270">
        <v>0</v>
      </c>
      <c r="E986" s="266"/>
      <c r="F986" s="271"/>
    </row>
    <row r="987" ht="17.25" customHeight="1" spans="1:6">
      <c r="A987" s="275" t="s">
        <v>916</v>
      </c>
      <c r="B987" s="269">
        <v>0</v>
      </c>
      <c r="C987" s="269"/>
      <c r="D987" s="270">
        <v>0</v>
      </c>
      <c r="E987" s="266"/>
      <c r="F987" s="271"/>
    </row>
    <row r="988" ht="17.25" customHeight="1" spans="1:6">
      <c r="A988" s="275" t="s">
        <v>917</v>
      </c>
      <c r="B988" s="269">
        <v>0</v>
      </c>
      <c r="C988" s="269"/>
      <c r="D988" s="270">
        <v>0</v>
      </c>
      <c r="E988" s="266"/>
      <c r="F988" s="271"/>
    </row>
    <row r="989" ht="17.25" customHeight="1" spans="1:6">
      <c r="A989" s="275" t="s">
        <v>918</v>
      </c>
      <c r="B989" s="269">
        <v>0</v>
      </c>
      <c r="C989" s="269"/>
      <c r="D989" s="270">
        <v>0</v>
      </c>
      <c r="E989" s="266"/>
      <c r="F989" s="271"/>
    </row>
    <row r="990" ht="17.25" customHeight="1" spans="1:6">
      <c r="A990" s="275" t="s">
        <v>919</v>
      </c>
      <c r="B990" s="269">
        <v>0</v>
      </c>
      <c r="C990" s="269"/>
      <c r="D990" s="270">
        <v>0</v>
      </c>
      <c r="E990" s="266"/>
      <c r="F990" s="271"/>
    </row>
    <row r="991" ht="17.25" customHeight="1" spans="1:6">
      <c r="A991" s="277" t="s">
        <v>920</v>
      </c>
      <c r="B991" s="269">
        <v>400</v>
      </c>
      <c r="C991" s="269"/>
      <c r="D991" s="270">
        <v>2</v>
      </c>
      <c r="E991" s="266"/>
      <c r="F991" s="271">
        <v>0.0021978021978022</v>
      </c>
    </row>
    <row r="992" ht="17.25" customHeight="1" spans="1:6">
      <c r="A992" s="275" t="s">
        <v>921</v>
      </c>
      <c r="B992" s="269">
        <v>400</v>
      </c>
      <c r="C992" s="269"/>
      <c r="D992" s="270">
        <v>0</v>
      </c>
      <c r="E992" s="266"/>
      <c r="F992" s="271"/>
    </row>
    <row r="993" ht="17.25" customHeight="1" spans="1:6">
      <c r="A993" s="275" t="s">
        <v>922</v>
      </c>
      <c r="B993" s="269">
        <v>0</v>
      </c>
      <c r="C993" s="269"/>
      <c r="D993" s="270">
        <v>0</v>
      </c>
      <c r="E993" s="266"/>
      <c r="F993" s="271">
        <v>0</v>
      </c>
    </row>
    <row r="994" ht="17.25" customHeight="1" spans="1:6">
      <c r="A994" s="275" t="s">
        <v>923</v>
      </c>
      <c r="B994" s="269">
        <v>0</v>
      </c>
      <c r="C994" s="269"/>
      <c r="D994" s="270">
        <v>2</v>
      </c>
      <c r="E994" s="266"/>
      <c r="F994" s="271">
        <v>0.0952380952380952</v>
      </c>
    </row>
    <row r="995" ht="17.25" customHeight="1" spans="1:6">
      <c r="A995" s="275" t="s">
        <v>924</v>
      </c>
      <c r="B995" s="269">
        <v>0</v>
      </c>
      <c r="C995" s="269"/>
      <c r="D995" s="270">
        <v>0</v>
      </c>
      <c r="E995" s="266"/>
      <c r="F995" s="271"/>
    </row>
    <row r="996" ht="17.25" customHeight="1" spans="1:6">
      <c r="A996" s="277" t="s">
        <v>925</v>
      </c>
      <c r="B996" s="269">
        <v>0</v>
      </c>
      <c r="C996" s="269"/>
      <c r="D996" s="270">
        <v>18</v>
      </c>
      <c r="E996" s="266"/>
      <c r="F996" s="271">
        <v>1</v>
      </c>
    </row>
    <row r="997" ht="17.25" customHeight="1" spans="1:6">
      <c r="A997" s="275" t="s">
        <v>180</v>
      </c>
      <c r="B997" s="269">
        <v>0</v>
      </c>
      <c r="C997" s="269"/>
      <c r="D997" s="270">
        <v>0</v>
      </c>
      <c r="E997" s="266"/>
      <c r="F997" s="271"/>
    </row>
    <row r="998" ht="17.25" customHeight="1" spans="1:6">
      <c r="A998" s="275" t="s">
        <v>181</v>
      </c>
      <c r="B998" s="269">
        <v>0</v>
      </c>
      <c r="C998" s="269"/>
      <c r="D998" s="270">
        <v>0</v>
      </c>
      <c r="E998" s="266"/>
      <c r="F998" s="271"/>
    </row>
    <row r="999" ht="17.25" customHeight="1" spans="1:6">
      <c r="A999" s="275" t="s">
        <v>182</v>
      </c>
      <c r="B999" s="269">
        <v>0</v>
      </c>
      <c r="C999" s="269"/>
      <c r="D999" s="270">
        <v>0</v>
      </c>
      <c r="E999" s="266"/>
      <c r="F999" s="271"/>
    </row>
    <row r="1000" ht="17.25" customHeight="1" spans="1:6">
      <c r="A1000" s="275" t="s">
        <v>926</v>
      </c>
      <c r="B1000" s="269">
        <v>0</v>
      </c>
      <c r="C1000" s="269"/>
      <c r="D1000" s="270">
        <v>0</v>
      </c>
      <c r="E1000" s="266"/>
      <c r="F1000" s="271"/>
    </row>
    <row r="1001" ht="17.25" customHeight="1" spans="1:6">
      <c r="A1001" s="275" t="s">
        <v>927</v>
      </c>
      <c r="B1001" s="269">
        <v>0</v>
      </c>
      <c r="C1001" s="269"/>
      <c r="D1001" s="270">
        <v>18</v>
      </c>
      <c r="E1001" s="266"/>
      <c r="F1001" s="271">
        <v>1</v>
      </c>
    </row>
    <row r="1002" ht="17.25" customHeight="1" spans="1:6">
      <c r="A1002" s="275" t="s">
        <v>928</v>
      </c>
      <c r="B1002" s="269">
        <v>0</v>
      </c>
      <c r="C1002" s="269"/>
      <c r="D1002" s="270">
        <v>0</v>
      </c>
      <c r="E1002" s="266"/>
      <c r="F1002" s="271"/>
    </row>
    <row r="1003" ht="17.25" customHeight="1" spans="1:6">
      <c r="A1003" s="277" t="s">
        <v>929</v>
      </c>
      <c r="B1003" s="269">
        <v>0</v>
      </c>
      <c r="C1003" s="269"/>
      <c r="D1003" s="270">
        <v>0</v>
      </c>
      <c r="E1003" s="266"/>
      <c r="F1003" s="271">
        <v>0</v>
      </c>
    </row>
    <row r="1004" ht="17.25" customHeight="1" spans="1:6">
      <c r="A1004" s="275" t="s">
        <v>930</v>
      </c>
      <c r="B1004" s="269">
        <v>0</v>
      </c>
      <c r="C1004" s="269"/>
      <c r="D1004" s="270">
        <v>0</v>
      </c>
      <c r="E1004" s="266"/>
      <c r="F1004" s="271">
        <v>0</v>
      </c>
    </row>
    <row r="1005" ht="17.25" customHeight="1" spans="1:6">
      <c r="A1005" s="275" t="s">
        <v>931</v>
      </c>
      <c r="B1005" s="269">
        <v>0</v>
      </c>
      <c r="C1005" s="269"/>
      <c r="D1005" s="270">
        <v>0</v>
      </c>
      <c r="E1005" s="266"/>
      <c r="F1005" s="271"/>
    </row>
    <row r="1006" ht="17.25" customHeight="1" spans="1:6">
      <c r="A1006" s="275" t="s">
        <v>932</v>
      </c>
      <c r="B1006" s="269">
        <v>0</v>
      </c>
      <c r="C1006" s="269"/>
      <c r="D1006" s="270">
        <v>0</v>
      </c>
      <c r="E1006" s="266"/>
      <c r="F1006" s="271"/>
    </row>
    <row r="1007" ht="17.25" customHeight="1" spans="1:6">
      <c r="A1007" s="275" t="s">
        <v>933</v>
      </c>
      <c r="B1007" s="269">
        <v>0</v>
      </c>
      <c r="C1007" s="269"/>
      <c r="D1007" s="270">
        <v>0</v>
      </c>
      <c r="E1007" s="266"/>
      <c r="F1007" s="271"/>
    </row>
    <row r="1008" ht="17.25" customHeight="1" spans="1:6">
      <c r="A1008" s="277" t="s">
        <v>934</v>
      </c>
      <c r="B1008" s="269">
        <v>0</v>
      </c>
      <c r="C1008" s="269"/>
      <c r="D1008" s="270">
        <v>0</v>
      </c>
      <c r="E1008" s="266"/>
      <c r="F1008" s="271"/>
    </row>
    <row r="1009" ht="17.25" customHeight="1" spans="1:6">
      <c r="A1009" s="275" t="s">
        <v>935</v>
      </c>
      <c r="B1009" s="269">
        <v>0</v>
      </c>
      <c r="C1009" s="269"/>
      <c r="D1009" s="270">
        <v>0</v>
      </c>
      <c r="E1009" s="266"/>
      <c r="F1009" s="271"/>
    </row>
    <row r="1010" ht="17.25" customHeight="1" spans="1:6">
      <c r="A1010" s="275" t="s">
        <v>936</v>
      </c>
      <c r="B1010" s="269">
        <v>0</v>
      </c>
      <c r="C1010" s="269"/>
      <c r="D1010" s="270">
        <v>0</v>
      </c>
      <c r="E1010" s="266"/>
      <c r="F1010" s="271"/>
    </row>
    <row r="1011" ht="17.25" customHeight="1" spans="1:6">
      <c r="A1011" s="268" t="s">
        <v>52</v>
      </c>
      <c r="B1011" s="269">
        <v>468</v>
      </c>
      <c r="C1011" s="269">
        <f>3108+100</f>
        <v>3208</v>
      </c>
      <c r="D1011" s="270">
        <v>3145</v>
      </c>
      <c r="E1011" s="266">
        <f>D1011/C1011*100</f>
        <v>98.0361596009975</v>
      </c>
      <c r="F1011" s="271">
        <v>0.905296488198043</v>
      </c>
    </row>
    <row r="1012" ht="17.25" customHeight="1" spans="1:6">
      <c r="A1012" s="277" t="s">
        <v>937</v>
      </c>
      <c r="B1012" s="269">
        <v>0</v>
      </c>
      <c r="C1012" s="269"/>
      <c r="D1012" s="270">
        <v>0</v>
      </c>
      <c r="E1012" s="266"/>
      <c r="F1012" s="271"/>
    </row>
    <row r="1013" ht="17.25" customHeight="1" spans="1:6">
      <c r="A1013" s="275" t="s">
        <v>180</v>
      </c>
      <c r="B1013" s="269">
        <v>0</v>
      </c>
      <c r="C1013" s="269"/>
      <c r="D1013" s="270">
        <v>0</v>
      </c>
      <c r="E1013" s="266"/>
      <c r="F1013" s="271"/>
    </row>
    <row r="1014" ht="17.25" customHeight="1" spans="1:6">
      <c r="A1014" s="275" t="s">
        <v>181</v>
      </c>
      <c r="B1014" s="269">
        <v>0</v>
      </c>
      <c r="C1014" s="269"/>
      <c r="D1014" s="270">
        <v>0</v>
      </c>
      <c r="E1014" s="266"/>
      <c r="F1014" s="271"/>
    </row>
    <row r="1015" ht="17.25" customHeight="1" spans="1:6">
      <c r="A1015" s="275" t="s">
        <v>182</v>
      </c>
      <c r="B1015" s="269">
        <v>0</v>
      </c>
      <c r="C1015" s="269"/>
      <c r="D1015" s="270">
        <v>0</v>
      </c>
      <c r="E1015" s="266"/>
      <c r="F1015" s="271"/>
    </row>
    <row r="1016" ht="17.25" customHeight="1" spans="1:6">
      <c r="A1016" s="275" t="s">
        <v>938</v>
      </c>
      <c r="B1016" s="269">
        <v>0</v>
      </c>
      <c r="C1016" s="269"/>
      <c r="D1016" s="270">
        <v>0</v>
      </c>
      <c r="E1016" s="266" t="e">
        <f>D1016/C1016*100</f>
        <v>#DIV/0!</v>
      </c>
      <c r="F1016" s="271"/>
    </row>
    <row r="1017" ht="17.25" customHeight="1" spans="1:6">
      <c r="A1017" s="275" t="s">
        <v>939</v>
      </c>
      <c r="B1017" s="269">
        <v>0</v>
      </c>
      <c r="C1017" s="269"/>
      <c r="D1017" s="270">
        <v>0</v>
      </c>
      <c r="E1017" s="266"/>
      <c r="F1017" s="271"/>
    </row>
    <row r="1018" ht="17.25" customHeight="1" spans="1:6">
      <c r="A1018" s="275" t="s">
        <v>940</v>
      </c>
      <c r="B1018" s="269">
        <v>0</v>
      </c>
      <c r="C1018" s="269"/>
      <c r="D1018" s="270">
        <v>0</v>
      </c>
      <c r="E1018" s="266"/>
      <c r="F1018" s="271"/>
    </row>
    <row r="1019" ht="17.25" customHeight="1" spans="1:6">
      <c r="A1019" s="275" t="s">
        <v>941</v>
      </c>
      <c r="B1019" s="269">
        <v>0</v>
      </c>
      <c r="C1019" s="269"/>
      <c r="D1019" s="270">
        <v>0</v>
      </c>
      <c r="E1019" s="266"/>
      <c r="F1019" s="271"/>
    </row>
    <row r="1020" ht="17.25" customHeight="1" spans="1:6">
      <c r="A1020" s="275" t="s">
        <v>942</v>
      </c>
      <c r="B1020" s="269">
        <v>0</v>
      </c>
      <c r="C1020" s="269"/>
      <c r="D1020" s="270">
        <v>0</v>
      </c>
      <c r="E1020" s="266"/>
      <c r="F1020" s="271"/>
    </row>
    <row r="1021" ht="17.25" customHeight="1" spans="1:6">
      <c r="A1021" s="275" t="s">
        <v>943</v>
      </c>
      <c r="B1021" s="269">
        <v>0</v>
      </c>
      <c r="C1021" s="269"/>
      <c r="D1021" s="270">
        <v>0</v>
      </c>
      <c r="E1021" s="266"/>
      <c r="F1021" s="271"/>
    </row>
    <row r="1022" ht="17.25" customHeight="1" spans="1:6">
      <c r="A1022" s="277" t="s">
        <v>944</v>
      </c>
      <c r="B1022" s="269">
        <v>13</v>
      </c>
      <c r="C1022" s="269"/>
      <c r="D1022" s="270">
        <v>2322</v>
      </c>
      <c r="E1022" s="266"/>
      <c r="F1022" s="271">
        <v>10.4594594594595</v>
      </c>
    </row>
    <row r="1023" ht="17.25" customHeight="1" spans="1:6">
      <c r="A1023" s="275" t="s">
        <v>180</v>
      </c>
      <c r="B1023" s="269">
        <v>0</v>
      </c>
      <c r="C1023" s="269"/>
      <c r="D1023" s="270">
        <v>0</v>
      </c>
      <c r="E1023" s="266"/>
      <c r="F1023" s="271"/>
    </row>
    <row r="1024" ht="17.25" customHeight="1" spans="1:6">
      <c r="A1024" s="275" t="s">
        <v>181</v>
      </c>
      <c r="B1024" s="269">
        <v>13</v>
      </c>
      <c r="C1024" s="269"/>
      <c r="D1024" s="270">
        <v>0</v>
      </c>
      <c r="E1024" s="266"/>
      <c r="F1024" s="271"/>
    </row>
    <row r="1025" ht="17.25" customHeight="1" spans="1:6">
      <c r="A1025" s="275" t="s">
        <v>182</v>
      </c>
      <c r="B1025" s="269">
        <v>0</v>
      </c>
      <c r="C1025" s="269"/>
      <c r="D1025" s="270">
        <v>0</v>
      </c>
      <c r="E1025" s="266"/>
      <c r="F1025" s="271"/>
    </row>
    <row r="1026" ht="17.25" customHeight="1" spans="1:6">
      <c r="A1026" s="275" t="s">
        <v>945</v>
      </c>
      <c r="B1026" s="269">
        <v>0</v>
      </c>
      <c r="C1026" s="269"/>
      <c r="D1026" s="270">
        <v>0</v>
      </c>
      <c r="E1026" s="266"/>
      <c r="F1026" s="271"/>
    </row>
    <row r="1027" ht="17.25" customHeight="1" spans="1:6">
      <c r="A1027" s="275" t="s">
        <v>946</v>
      </c>
      <c r="B1027" s="269">
        <v>0</v>
      </c>
      <c r="C1027" s="269"/>
      <c r="D1027" s="270">
        <v>0</v>
      </c>
      <c r="E1027" s="266"/>
      <c r="F1027" s="271"/>
    </row>
    <row r="1028" ht="17.25" customHeight="1" spans="1:6">
      <c r="A1028" s="275" t="s">
        <v>947</v>
      </c>
      <c r="B1028" s="269">
        <v>0</v>
      </c>
      <c r="C1028" s="269"/>
      <c r="D1028" s="270">
        <v>0</v>
      </c>
      <c r="E1028" s="266"/>
      <c r="F1028" s="271"/>
    </row>
    <row r="1029" ht="17.25" customHeight="1" spans="1:6">
      <c r="A1029" s="275" t="s">
        <v>948</v>
      </c>
      <c r="B1029" s="269">
        <v>0</v>
      </c>
      <c r="C1029" s="269"/>
      <c r="D1029" s="270">
        <v>0</v>
      </c>
      <c r="E1029" s="266"/>
      <c r="F1029" s="271"/>
    </row>
    <row r="1030" ht="17.25" customHeight="1" spans="1:6">
      <c r="A1030" s="275" t="s">
        <v>949</v>
      </c>
      <c r="B1030" s="269">
        <v>0</v>
      </c>
      <c r="C1030" s="269"/>
      <c r="D1030" s="270">
        <v>0</v>
      </c>
      <c r="E1030" s="266"/>
      <c r="F1030" s="271"/>
    </row>
    <row r="1031" ht="17.25" customHeight="1" spans="1:6">
      <c r="A1031" s="275" t="s">
        <v>950</v>
      </c>
      <c r="B1031" s="269">
        <v>0</v>
      </c>
      <c r="C1031" s="269"/>
      <c r="D1031" s="270">
        <v>0</v>
      </c>
      <c r="E1031" s="266"/>
      <c r="F1031" s="271"/>
    </row>
    <row r="1032" ht="17.25" customHeight="1" spans="1:6">
      <c r="A1032" s="275" t="s">
        <v>951</v>
      </c>
      <c r="B1032" s="269">
        <v>0</v>
      </c>
      <c r="C1032" s="269"/>
      <c r="D1032" s="270">
        <v>0</v>
      </c>
      <c r="E1032" s="266"/>
      <c r="F1032" s="271"/>
    </row>
    <row r="1033" ht="17.25" customHeight="1" spans="1:6">
      <c r="A1033" s="275" t="s">
        <v>952</v>
      </c>
      <c r="B1033" s="269">
        <v>0</v>
      </c>
      <c r="C1033" s="269"/>
      <c r="D1033" s="270">
        <v>0</v>
      </c>
      <c r="E1033" s="266"/>
      <c r="F1033" s="271"/>
    </row>
    <row r="1034" ht="17.25" customHeight="1" spans="1:6">
      <c r="A1034" s="275" t="s">
        <v>953</v>
      </c>
      <c r="B1034" s="269">
        <v>0</v>
      </c>
      <c r="C1034" s="269"/>
      <c r="D1034" s="270">
        <v>0</v>
      </c>
      <c r="E1034" s="266"/>
      <c r="F1034" s="271"/>
    </row>
    <row r="1035" ht="17.25" customHeight="1" spans="1:6">
      <c r="A1035" s="275" t="s">
        <v>954</v>
      </c>
      <c r="B1035" s="269">
        <v>0</v>
      </c>
      <c r="C1035" s="269"/>
      <c r="D1035" s="270">
        <v>0</v>
      </c>
      <c r="E1035" s="266"/>
      <c r="F1035" s="271"/>
    </row>
    <row r="1036" ht="17.25" customHeight="1" spans="1:6">
      <c r="A1036" s="275" t="s">
        <v>955</v>
      </c>
      <c r="B1036" s="269">
        <v>0</v>
      </c>
      <c r="C1036" s="269"/>
      <c r="D1036" s="270">
        <v>0</v>
      </c>
      <c r="E1036" s="266"/>
      <c r="F1036" s="271"/>
    </row>
    <row r="1037" ht="17.25" customHeight="1" spans="1:6">
      <c r="A1037" s="275" t="s">
        <v>956</v>
      </c>
      <c r="B1037" s="269">
        <v>0</v>
      </c>
      <c r="C1037" s="269"/>
      <c r="D1037" s="270">
        <v>2322</v>
      </c>
      <c r="E1037" s="266"/>
      <c r="F1037" s="271">
        <v>10.4594594594595</v>
      </c>
    </row>
    <row r="1038" ht="17.25" customHeight="1" spans="1:6">
      <c r="A1038" s="277" t="s">
        <v>957</v>
      </c>
      <c r="B1038" s="269">
        <v>0</v>
      </c>
      <c r="C1038" s="269"/>
      <c r="D1038" s="270">
        <v>0</v>
      </c>
      <c r="E1038" s="266"/>
      <c r="F1038" s="271"/>
    </row>
    <row r="1039" ht="17.25" customHeight="1" spans="1:6">
      <c r="A1039" s="275" t="s">
        <v>180</v>
      </c>
      <c r="B1039" s="269">
        <v>0</v>
      </c>
      <c r="C1039" s="269"/>
      <c r="D1039" s="270">
        <v>0</v>
      </c>
      <c r="E1039" s="266"/>
      <c r="F1039" s="271"/>
    </row>
    <row r="1040" ht="17.25" customHeight="1" spans="1:6">
      <c r="A1040" s="275" t="s">
        <v>181</v>
      </c>
      <c r="B1040" s="269">
        <v>0</v>
      </c>
      <c r="C1040" s="269"/>
      <c r="D1040" s="270">
        <v>0</v>
      </c>
      <c r="E1040" s="266"/>
      <c r="F1040" s="271"/>
    </row>
    <row r="1041" ht="17.25" customHeight="1" spans="1:6">
      <c r="A1041" s="275" t="s">
        <v>182</v>
      </c>
      <c r="B1041" s="269">
        <v>0</v>
      </c>
      <c r="C1041" s="269"/>
      <c r="D1041" s="270">
        <v>0</v>
      </c>
      <c r="E1041" s="266"/>
      <c r="F1041" s="271"/>
    </row>
    <row r="1042" ht="17.25" customHeight="1" spans="1:6">
      <c r="A1042" s="275" t="s">
        <v>958</v>
      </c>
      <c r="B1042" s="269">
        <v>0</v>
      </c>
      <c r="C1042" s="269"/>
      <c r="D1042" s="270">
        <v>0</v>
      </c>
      <c r="E1042" s="266"/>
      <c r="F1042" s="271"/>
    </row>
    <row r="1043" ht="17.25" customHeight="1" spans="1:6">
      <c r="A1043" s="277" t="s">
        <v>959</v>
      </c>
      <c r="B1043" s="269">
        <v>455</v>
      </c>
      <c r="C1043" s="269"/>
      <c r="D1043" s="270">
        <v>577</v>
      </c>
      <c r="E1043" s="266"/>
      <c r="F1043" s="271">
        <v>0.958471760797342</v>
      </c>
    </row>
    <row r="1044" ht="17.25" customHeight="1" spans="1:6">
      <c r="A1044" s="275" t="s">
        <v>180</v>
      </c>
      <c r="B1044" s="269">
        <v>402</v>
      </c>
      <c r="C1044" s="269"/>
      <c r="D1044" s="270">
        <v>425</v>
      </c>
      <c r="E1044" s="266"/>
      <c r="F1044" s="271">
        <v>1.07323232323232</v>
      </c>
    </row>
    <row r="1045" ht="17.25" customHeight="1" spans="1:6">
      <c r="A1045" s="275" t="s">
        <v>181</v>
      </c>
      <c r="B1045" s="269">
        <v>38</v>
      </c>
      <c r="C1045" s="269"/>
      <c r="D1045" s="270">
        <v>140</v>
      </c>
      <c r="E1045" s="266"/>
      <c r="F1045" s="271">
        <v>1.02189781021898</v>
      </c>
    </row>
    <row r="1046" ht="17.25" customHeight="1" spans="1:6">
      <c r="A1046" s="275" t="s">
        <v>182</v>
      </c>
      <c r="B1046" s="269">
        <v>15</v>
      </c>
      <c r="C1046" s="269"/>
      <c r="D1046" s="270">
        <v>0</v>
      </c>
      <c r="E1046" s="266"/>
      <c r="F1046" s="271"/>
    </row>
    <row r="1047" ht="17.25" customHeight="1" spans="1:6">
      <c r="A1047" s="275" t="s">
        <v>960</v>
      </c>
      <c r="B1047" s="269">
        <v>0</v>
      </c>
      <c r="C1047" s="269"/>
      <c r="D1047" s="270">
        <v>0</v>
      </c>
      <c r="E1047" s="266"/>
      <c r="F1047" s="271"/>
    </row>
    <row r="1048" ht="17.25" customHeight="1" spans="1:6">
      <c r="A1048" s="275" t="s">
        <v>961</v>
      </c>
      <c r="B1048" s="269">
        <v>0</v>
      </c>
      <c r="C1048" s="269"/>
      <c r="D1048" s="270">
        <v>0</v>
      </c>
      <c r="E1048" s="266"/>
      <c r="F1048" s="271"/>
    </row>
    <row r="1049" ht="17.25" customHeight="1" spans="1:6">
      <c r="A1049" s="275" t="s">
        <v>962</v>
      </c>
      <c r="B1049" s="269">
        <v>0</v>
      </c>
      <c r="C1049" s="269"/>
      <c r="D1049" s="270">
        <v>0</v>
      </c>
      <c r="E1049" s="266"/>
      <c r="F1049" s="271"/>
    </row>
    <row r="1050" ht="17.25" customHeight="1" spans="1:6">
      <c r="A1050" s="275" t="s">
        <v>963</v>
      </c>
      <c r="B1050" s="269">
        <v>0</v>
      </c>
      <c r="C1050" s="269"/>
      <c r="D1050" s="270">
        <v>0</v>
      </c>
      <c r="E1050" s="266"/>
      <c r="F1050" s="271"/>
    </row>
    <row r="1051" ht="17.25" customHeight="1" spans="1:6">
      <c r="A1051" s="275" t="s">
        <v>964</v>
      </c>
      <c r="B1051" s="269">
        <v>0</v>
      </c>
      <c r="C1051" s="269"/>
      <c r="D1051" s="270">
        <v>0</v>
      </c>
      <c r="E1051" s="266"/>
      <c r="F1051" s="271"/>
    </row>
    <row r="1052" ht="17.25" customHeight="1" spans="1:6">
      <c r="A1052" s="275" t="s">
        <v>965</v>
      </c>
      <c r="B1052" s="269">
        <v>0</v>
      </c>
      <c r="C1052" s="269"/>
      <c r="D1052" s="270">
        <v>0</v>
      </c>
      <c r="E1052" s="266"/>
      <c r="F1052" s="271">
        <v>0</v>
      </c>
    </row>
    <row r="1053" ht="17.25" customHeight="1" spans="1:6">
      <c r="A1053" s="275" t="s">
        <v>966</v>
      </c>
      <c r="B1053" s="269">
        <v>0</v>
      </c>
      <c r="C1053" s="269"/>
      <c r="D1053" s="270">
        <v>0</v>
      </c>
      <c r="E1053" s="266"/>
      <c r="F1053" s="271"/>
    </row>
    <row r="1054" ht="17.25" customHeight="1" spans="1:6">
      <c r="A1054" s="275" t="s">
        <v>926</v>
      </c>
      <c r="B1054" s="269">
        <v>0</v>
      </c>
      <c r="C1054" s="269"/>
      <c r="D1054" s="270">
        <v>0</v>
      </c>
      <c r="E1054" s="266"/>
      <c r="F1054" s="271"/>
    </row>
    <row r="1055" ht="17.25" customHeight="1" spans="1:6">
      <c r="A1055" s="275" t="s">
        <v>967</v>
      </c>
      <c r="B1055" s="269">
        <v>0</v>
      </c>
      <c r="C1055" s="269"/>
      <c r="D1055" s="270">
        <v>0</v>
      </c>
      <c r="E1055" s="266"/>
      <c r="F1055" s="271"/>
    </row>
    <row r="1056" ht="17.25" customHeight="1" spans="1:6">
      <c r="A1056" s="275" t="s">
        <v>968</v>
      </c>
      <c r="B1056" s="269">
        <v>0</v>
      </c>
      <c r="C1056" s="269"/>
      <c r="D1056" s="270">
        <v>12</v>
      </c>
      <c r="E1056" s="266"/>
      <c r="F1056" s="271">
        <v>2</v>
      </c>
    </row>
    <row r="1057" ht="17.25" customHeight="1" spans="1:6">
      <c r="A1057" s="277" t="s">
        <v>969</v>
      </c>
      <c r="B1057" s="269">
        <v>0</v>
      </c>
      <c r="C1057" s="269"/>
      <c r="D1057" s="270">
        <v>28</v>
      </c>
      <c r="E1057" s="266"/>
      <c r="F1057" s="271"/>
    </row>
    <row r="1058" ht="17.25" customHeight="1" spans="1:6">
      <c r="A1058" s="275" t="s">
        <v>180</v>
      </c>
      <c r="B1058" s="269">
        <v>0</v>
      </c>
      <c r="C1058" s="269"/>
      <c r="D1058" s="270">
        <v>23</v>
      </c>
      <c r="E1058" s="266"/>
      <c r="F1058" s="271"/>
    </row>
    <row r="1059" ht="17.25" customHeight="1" spans="1:6">
      <c r="A1059" s="275" t="s">
        <v>181</v>
      </c>
      <c r="B1059" s="269">
        <v>0</v>
      </c>
      <c r="C1059" s="269"/>
      <c r="D1059" s="270">
        <v>5</v>
      </c>
      <c r="E1059" s="266"/>
      <c r="F1059" s="271"/>
    </row>
    <row r="1060" ht="17.25" customHeight="1" spans="1:6">
      <c r="A1060" s="275" t="s">
        <v>182</v>
      </c>
      <c r="B1060" s="269">
        <v>0</v>
      </c>
      <c r="C1060" s="269"/>
      <c r="D1060" s="270">
        <v>0</v>
      </c>
      <c r="E1060" s="266"/>
      <c r="F1060" s="271"/>
    </row>
    <row r="1061" ht="17.25" customHeight="1" spans="1:6">
      <c r="A1061" s="275" t="s">
        <v>970</v>
      </c>
      <c r="B1061" s="269">
        <v>0</v>
      </c>
      <c r="C1061" s="269"/>
      <c r="D1061" s="270">
        <v>0</v>
      </c>
      <c r="E1061" s="266"/>
      <c r="F1061" s="271"/>
    </row>
    <row r="1062" ht="17.25" customHeight="1" spans="1:6">
      <c r="A1062" s="275" t="s">
        <v>971</v>
      </c>
      <c r="B1062" s="269">
        <v>0</v>
      </c>
      <c r="C1062" s="269"/>
      <c r="D1062" s="270">
        <v>0</v>
      </c>
      <c r="E1062" s="266"/>
      <c r="F1062" s="271"/>
    </row>
    <row r="1063" ht="17.25" customHeight="1" spans="1:6">
      <c r="A1063" s="275" t="s">
        <v>972</v>
      </c>
      <c r="B1063" s="269">
        <v>0</v>
      </c>
      <c r="C1063" s="269"/>
      <c r="D1063" s="270">
        <v>0</v>
      </c>
      <c r="E1063" s="266"/>
      <c r="F1063" s="271"/>
    </row>
    <row r="1064" ht="17.25" customHeight="1" spans="1:6">
      <c r="A1064" s="277" t="s">
        <v>973</v>
      </c>
      <c r="B1064" s="269">
        <v>0</v>
      </c>
      <c r="C1064" s="269"/>
      <c r="D1064" s="270">
        <v>218</v>
      </c>
      <c r="E1064" s="266"/>
      <c r="F1064" s="271">
        <v>1.12953367875648</v>
      </c>
    </row>
    <row r="1065" ht="17.25" customHeight="1" spans="1:6">
      <c r="A1065" s="275" t="s">
        <v>180</v>
      </c>
      <c r="B1065" s="269">
        <v>0</v>
      </c>
      <c r="C1065" s="269"/>
      <c r="D1065" s="270">
        <v>0</v>
      </c>
      <c r="E1065" s="266"/>
      <c r="F1065" s="271"/>
    </row>
    <row r="1066" ht="17.25" customHeight="1" spans="1:6">
      <c r="A1066" s="275" t="s">
        <v>181</v>
      </c>
      <c r="B1066" s="269">
        <v>0</v>
      </c>
      <c r="C1066" s="269"/>
      <c r="D1066" s="270">
        <v>0</v>
      </c>
      <c r="E1066" s="266"/>
      <c r="F1066" s="271"/>
    </row>
    <row r="1067" ht="17.25" customHeight="1" spans="1:6">
      <c r="A1067" s="275" t="s">
        <v>182</v>
      </c>
      <c r="B1067" s="269">
        <v>0</v>
      </c>
      <c r="C1067" s="269"/>
      <c r="D1067" s="270">
        <v>0</v>
      </c>
      <c r="E1067" s="266"/>
      <c r="F1067" s="271"/>
    </row>
    <row r="1068" ht="17.25" customHeight="1" spans="1:6">
      <c r="A1068" s="275" t="s">
        <v>974</v>
      </c>
      <c r="B1068" s="269">
        <v>0</v>
      </c>
      <c r="C1068" s="269"/>
      <c r="D1068" s="270">
        <v>0</v>
      </c>
      <c r="E1068" s="266"/>
      <c r="F1068" s="271"/>
    </row>
    <row r="1069" ht="17.25" customHeight="1" spans="1:6">
      <c r="A1069" s="275" t="s">
        <v>975</v>
      </c>
      <c r="B1069" s="269">
        <v>0</v>
      </c>
      <c r="C1069" s="269"/>
      <c r="D1069" s="270">
        <v>218</v>
      </c>
      <c r="E1069" s="266"/>
      <c r="F1069" s="271">
        <v>1.33742331288344</v>
      </c>
    </row>
    <row r="1070" ht="17.25" customHeight="1" spans="1:6">
      <c r="A1070" s="275" t="s">
        <v>976</v>
      </c>
      <c r="B1070" s="269">
        <v>0</v>
      </c>
      <c r="C1070" s="269"/>
      <c r="D1070" s="270">
        <v>0</v>
      </c>
      <c r="E1070" s="266"/>
      <c r="F1070" s="271">
        <v>0</v>
      </c>
    </row>
    <row r="1071" ht="17.25" customHeight="1" spans="1:6">
      <c r="A1071" s="277" t="s">
        <v>977</v>
      </c>
      <c r="B1071" s="269">
        <v>0</v>
      </c>
      <c r="C1071" s="269"/>
      <c r="D1071" s="270">
        <v>0</v>
      </c>
      <c r="E1071" s="266"/>
      <c r="F1071" s="271">
        <v>0</v>
      </c>
    </row>
    <row r="1072" ht="17.25" customHeight="1" spans="1:6">
      <c r="A1072" s="275" t="s">
        <v>978</v>
      </c>
      <c r="B1072" s="269">
        <v>0</v>
      </c>
      <c r="C1072" s="269"/>
      <c r="D1072" s="270">
        <v>0</v>
      </c>
      <c r="E1072" s="266"/>
      <c r="F1072" s="271"/>
    </row>
    <row r="1073" ht="17.25" customHeight="1" spans="1:6">
      <c r="A1073" s="275" t="s">
        <v>979</v>
      </c>
      <c r="B1073" s="269">
        <v>0</v>
      </c>
      <c r="C1073" s="269"/>
      <c r="D1073" s="270">
        <v>0</v>
      </c>
      <c r="E1073" s="266"/>
      <c r="F1073" s="271"/>
    </row>
    <row r="1074" ht="17.25" customHeight="1" spans="1:6">
      <c r="A1074" s="275" t="s">
        <v>980</v>
      </c>
      <c r="B1074" s="269">
        <v>0</v>
      </c>
      <c r="C1074" s="269"/>
      <c r="D1074" s="270">
        <v>0</v>
      </c>
      <c r="E1074" s="266"/>
      <c r="F1074" s="271"/>
    </row>
    <row r="1075" ht="17.25" customHeight="1" spans="1:6">
      <c r="A1075" s="275" t="s">
        <v>981</v>
      </c>
      <c r="B1075" s="269">
        <v>0</v>
      </c>
      <c r="C1075" s="269"/>
      <c r="D1075" s="270">
        <v>0</v>
      </c>
      <c r="E1075" s="266"/>
      <c r="F1075" s="271"/>
    </row>
    <row r="1076" ht="17.25" customHeight="1" spans="1:6">
      <c r="A1076" s="275" t="s">
        <v>982</v>
      </c>
      <c r="B1076" s="269">
        <v>0</v>
      </c>
      <c r="C1076" s="269"/>
      <c r="D1076" s="270">
        <v>0</v>
      </c>
      <c r="E1076" s="266"/>
      <c r="F1076" s="271">
        <v>0</v>
      </c>
    </row>
    <row r="1077" ht="17.25" customHeight="1" spans="1:6">
      <c r="A1077" s="268" t="s">
        <v>53</v>
      </c>
      <c r="B1077" s="269">
        <v>305</v>
      </c>
      <c r="C1077" s="269">
        <v>2117</v>
      </c>
      <c r="D1077" s="270">
        <v>2018</v>
      </c>
      <c r="E1077" s="266">
        <f>D1077/C1077*100</f>
        <v>95.3235710911667</v>
      </c>
      <c r="F1077" s="271">
        <v>0.868704261730521</v>
      </c>
    </row>
    <row r="1078" ht="17.25" customHeight="1" spans="1:6">
      <c r="A1078" s="277" t="s">
        <v>983</v>
      </c>
      <c r="B1078" s="269">
        <v>265</v>
      </c>
      <c r="C1078" s="269"/>
      <c r="D1078" s="270">
        <v>768</v>
      </c>
      <c r="E1078" s="266"/>
      <c r="F1078" s="271">
        <v>1.97429305912596</v>
      </c>
    </row>
    <row r="1079" ht="17.25" customHeight="1" spans="1:6">
      <c r="A1079" s="275" t="s">
        <v>180</v>
      </c>
      <c r="B1079" s="269">
        <v>265</v>
      </c>
      <c r="C1079" s="269"/>
      <c r="D1079" s="270">
        <v>261</v>
      </c>
      <c r="E1079" s="266"/>
      <c r="F1079" s="271">
        <v>1.125</v>
      </c>
    </row>
    <row r="1080" ht="17.25" customHeight="1" spans="1:6">
      <c r="A1080" s="275" t="s">
        <v>181</v>
      </c>
      <c r="B1080" s="269">
        <v>0</v>
      </c>
      <c r="C1080" s="269"/>
      <c r="D1080" s="270">
        <v>0</v>
      </c>
      <c r="E1080" s="266" t="e">
        <f>D1080/C1080*100</f>
        <v>#DIV/0!</v>
      </c>
      <c r="F1080" s="271">
        <v>0</v>
      </c>
    </row>
    <row r="1081" ht="17.25" customHeight="1" spans="1:6">
      <c r="A1081" s="275" t="s">
        <v>182</v>
      </c>
      <c r="B1081" s="269">
        <v>0</v>
      </c>
      <c r="C1081" s="269"/>
      <c r="D1081" s="270">
        <v>0</v>
      </c>
      <c r="E1081" s="266"/>
      <c r="F1081" s="271"/>
    </row>
    <row r="1082" ht="17.25" customHeight="1" spans="1:6">
      <c r="A1082" s="275" t="s">
        <v>984</v>
      </c>
      <c r="B1082" s="269">
        <v>0</v>
      </c>
      <c r="C1082" s="269"/>
      <c r="D1082" s="270">
        <v>0</v>
      </c>
      <c r="E1082" s="266"/>
      <c r="F1082" s="271"/>
    </row>
    <row r="1083" ht="17.25" customHeight="1" spans="1:6">
      <c r="A1083" s="275" t="s">
        <v>985</v>
      </c>
      <c r="B1083" s="269">
        <v>0</v>
      </c>
      <c r="C1083" s="269"/>
      <c r="D1083" s="270">
        <v>0</v>
      </c>
      <c r="E1083" s="266"/>
      <c r="F1083" s="271"/>
    </row>
    <row r="1084" ht="17.25" customHeight="1" spans="1:6">
      <c r="A1084" s="275" t="s">
        <v>986</v>
      </c>
      <c r="B1084" s="269">
        <v>0</v>
      </c>
      <c r="C1084" s="269"/>
      <c r="D1084" s="270">
        <v>0</v>
      </c>
      <c r="E1084" s="266"/>
      <c r="F1084" s="271"/>
    </row>
    <row r="1085" ht="17.25" customHeight="1" spans="1:6">
      <c r="A1085" s="275" t="s">
        <v>987</v>
      </c>
      <c r="B1085" s="269">
        <v>0</v>
      </c>
      <c r="C1085" s="269"/>
      <c r="D1085" s="270">
        <v>0</v>
      </c>
      <c r="E1085" s="266"/>
      <c r="F1085" s="271"/>
    </row>
    <row r="1086" ht="17.25" customHeight="1" spans="1:6">
      <c r="A1086" s="275" t="s">
        <v>189</v>
      </c>
      <c r="B1086" s="269">
        <v>0</v>
      </c>
      <c r="C1086" s="269"/>
      <c r="D1086" s="270">
        <v>0</v>
      </c>
      <c r="E1086" s="266"/>
      <c r="F1086" s="271"/>
    </row>
    <row r="1087" ht="17.25" customHeight="1" spans="1:6">
      <c r="A1087" s="275" t="s">
        <v>988</v>
      </c>
      <c r="B1087" s="269">
        <v>0</v>
      </c>
      <c r="C1087" s="269"/>
      <c r="D1087" s="270">
        <v>507</v>
      </c>
      <c r="E1087" s="266"/>
      <c r="F1087" s="271">
        <v>6.85135135135135</v>
      </c>
    </row>
    <row r="1088" ht="17.25" customHeight="1" spans="1:6">
      <c r="A1088" s="277" t="s">
        <v>989</v>
      </c>
      <c r="B1088" s="269">
        <v>0</v>
      </c>
      <c r="C1088" s="269"/>
      <c r="D1088" s="270">
        <v>1091</v>
      </c>
      <c r="E1088" s="266"/>
      <c r="F1088" s="271">
        <v>0.784327821710999</v>
      </c>
    </row>
    <row r="1089" ht="17.25" customHeight="1" spans="1:6">
      <c r="A1089" s="275" t="s">
        <v>180</v>
      </c>
      <c r="B1089" s="269">
        <v>0</v>
      </c>
      <c r="C1089" s="269"/>
      <c r="D1089" s="270">
        <v>0</v>
      </c>
      <c r="E1089" s="266"/>
      <c r="F1089" s="271"/>
    </row>
    <row r="1090" ht="17.25" customHeight="1" spans="1:6">
      <c r="A1090" s="275" t="s">
        <v>181</v>
      </c>
      <c r="B1090" s="269">
        <v>0</v>
      </c>
      <c r="C1090" s="269"/>
      <c r="D1090" s="270">
        <v>0</v>
      </c>
      <c r="E1090" s="266"/>
      <c r="F1090" s="271"/>
    </row>
    <row r="1091" ht="17.25" customHeight="1" spans="1:6">
      <c r="A1091" s="275" t="s">
        <v>182</v>
      </c>
      <c r="B1091" s="269">
        <v>0</v>
      </c>
      <c r="C1091" s="269"/>
      <c r="D1091" s="270">
        <v>0</v>
      </c>
      <c r="E1091" s="266"/>
      <c r="F1091" s="271"/>
    </row>
    <row r="1092" ht="17.25" customHeight="1" spans="1:6">
      <c r="A1092" s="275" t="s">
        <v>990</v>
      </c>
      <c r="B1092" s="269">
        <v>0</v>
      </c>
      <c r="C1092" s="269"/>
      <c r="D1092" s="270">
        <v>0</v>
      </c>
      <c r="E1092" s="266"/>
      <c r="F1092" s="271"/>
    </row>
    <row r="1093" ht="17.25" customHeight="1" spans="1:6">
      <c r="A1093" s="275" t="s">
        <v>991</v>
      </c>
      <c r="B1093" s="269">
        <v>0</v>
      </c>
      <c r="C1093" s="269"/>
      <c r="D1093" s="270">
        <v>1091</v>
      </c>
      <c r="E1093" s="266"/>
      <c r="F1093" s="271">
        <v>0.784327821710999</v>
      </c>
    </row>
    <row r="1094" ht="17.25" customHeight="1" spans="1:6">
      <c r="A1094" s="277" t="s">
        <v>992</v>
      </c>
      <c r="B1094" s="269">
        <v>40</v>
      </c>
      <c r="C1094" s="269"/>
      <c r="D1094" s="270">
        <v>159</v>
      </c>
      <c r="E1094" s="266"/>
      <c r="F1094" s="271">
        <v>159</v>
      </c>
    </row>
    <row r="1095" ht="17.25" customHeight="1" spans="1:6">
      <c r="A1095" s="275" t="s">
        <v>993</v>
      </c>
      <c r="B1095" s="269">
        <v>0</v>
      </c>
      <c r="C1095" s="269"/>
      <c r="D1095" s="270">
        <v>122</v>
      </c>
      <c r="E1095" s="266"/>
      <c r="F1095" s="271">
        <v>122</v>
      </c>
    </row>
    <row r="1096" ht="17.25" customHeight="1" spans="1:6">
      <c r="A1096" s="275" t="s">
        <v>994</v>
      </c>
      <c r="B1096" s="269">
        <v>40</v>
      </c>
      <c r="C1096" s="269"/>
      <c r="D1096" s="270">
        <v>37</v>
      </c>
      <c r="E1096" s="266"/>
      <c r="F1096" s="271"/>
    </row>
    <row r="1097" ht="17.25" customHeight="1" spans="1:6">
      <c r="A1097" s="268" t="s">
        <v>54</v>
      </c>
      <c r="B1097" s="269">
        <v>0</v>
      </c>
      <c r="C1097" s="269">
        <f>771-700</f>
        <v>71</v>
      </c>
      <c r="D1097" s="269">
        <v>30</v>
      </c>
      <c r="E1097" s="266">
        <f>D1097/C1097*100</f>
        <v>42.2535211267606</v>
      </c>
      <c r="F1097" s="271">
        <v>0.118110236220472</v>
      </c>
    </row>
    <row r="1098" ht="17.25" customHeight="1" spans="1:6">
      <c r="A1098" s="277" t="s">
        <v>995</v>
      </c>
      <c r="B1098" s="269">
        <v>0</v>
      </c>
      <c r="C1098" s="269"/>
      <c r="D1098" s="269">
        <v>0</v>
      </c>
      <c r="E1098" s="266"/>
      <c r="F1098" s="271"/>
    </row>
    <row r="1099" ht="17.25" customHeight="1" spans="1:6">
      <c r="A1099" s="275" t="s">
        <v>180</v>
      </c>
      <c r="B1099" s="269">
        <v>0</v>
      </c>
      <c r="C1099" s="269"/>
      <c r="D1099" s="269">
        <v>0</v>
      </c>
      <c r="E1099" s="266"/>
      <c r="F1099" s="271"/>
    </row>
    <row r="1100" ht="17.25" customHeight="1" spans="1:6">
      <c r="A1100" s="275" t="s">
        <v>181</v>
      </c>
      <c r="B1100" s="269">
        <v>0</v>
      </c>
      <c r="C1100" s="269"/>
      <c r="D1100" s="269">
        <v>0</v>
      </c>
      <c r="E1100" s="266"/>
      <c r="F1100" s="271"/>
    </row>
    <row r="1101" ht="17.25" customHeight="1" spans="1:6">
      <c r="A1101" s="275" t="s">
        <v>182</v>
      </c>
      <c r="B1101" s="269">
        <v>0</v>
      </c>
      <c r="C1101" s="269"/>
      <c r="D1101" s="269">
        <v>0</v>
      </c>
      <c r="E1101" s="266"/>
      <c r="F1101" s="271"/>
    </row>
    <row r="1102" ht="17.25" customHeight="1" spans="1:6">
      <c r="A1102" s="275" t="s">
        <v>996</v>
      </c>
      <c r="B1102" s="269">
        <v>0</v>
      </c>
      <c r="C1102" s="269"/>
      <c r="D1102" s="269">
        <v>0</v>
      </c>
      <c r="E1102" s="266"/>
      <c r="F1102" s="271"/>
    </row>
    <row r="1103" ht="17.25" customHeight="1" spans="1:6">
      <c r="A1103" s="275" t="s">
        <v>189</v>
      </c>
      <c r="B1103" s="269">
        <v>0</v>
      </c>
      <c r="C1103" s="269"/>
      <c r="D1103" s="269">
        <v>0</v>
      </c>
      <c r="E1103" s="266"/>
      <c r="F1103" s="271"/>
    </row>
    <row r="1104" ht="17.25" customHeight="1" spans="1:6">
      <c r="A1104" s="275" t="s">
        <v>997</v>
      </c>
      <c r="B1104" s="269">
        <v>0</v>
      </c>
      <c r="C1104" s="269"/>
      <c r="D1104" s="269">
        <v>0</v>
      </c>
      <c r="E1104" s="266"/>
      <c r="F1104" s="271"/>
    </row>
    <row r="1105" ht="17.25" customHeight="1" spans="1:6">
      <c r="A1105" s="277" t="s">
        <v>998</v>
      </c>
      <c r="B1105" s="269">
        <v>0</v>
      </c>
      <c r="C1105" s="269"/>
      <c r="D1105" s="269">
        <v>30</v>
      </c>
      <c r="E1105" s="266"/>
      <c r="F1105" s="271">
        <v>6</v>
      </c>
    </row>
    <row r="1106" ht="17.25" customHeight="1" spans="1:6">
      <c r="A1106" s="275" t="s">
        <v>999</v>
      </c>
      <c r="B1106" s="269">
        <v>0</v>
      </c>
      <c r="C1106" s="269"/>
      <c r="D1106" s="269">
        <v>0</v>
      </c>
      <c r="E1106" s="266"/>
      <c r="F1106" s="271"/>
    </row>
    <row r="1107" ht="17.25" customHeight="1" spans="1:6">
      <c r="A1107" s="275" t="s">
        <v>1000</v>
      </c>
      <c r="B1107" s="269">
        <v>0</v>
      </c>
      <c r="C1107" s="269"/>
      <c r="D1107" s="269">
        <v>0</v>
      </c>
      <c r="E1107" s="266"/>
      <c r="F1107" s="271"/>
    </row>
    <row r="1108" ht="17.25" customHeight="1" spans="1:6">
      <c r="A1108" s="275" t="s">
        <v>1001</v>
      </c>
      <c r="B1108" s="269">
        <v>0</v>
      </c>
      <c r="C1108" s="269"/>
      <c r="D1108" s="269">
        <v>0</v>
      </c>
      <c r="E1108" s="266"/>
      <c r="F1108" s="271"/>
    </row>
    <row r="1109" ht="17.25" customHeight="1" spans="1:6">
      <c r="A1109" s="275" t="s">
        <v>1002</v>
      </c>
      <c r="B1109" s="269">
        <v>0</v>
      </c>
      <c r="C1109" s="269"/>
      <c r="D1109" s="269">
        <v>0</v>
      </c>
      <c r="E1109" s="266"/>
      <c r="F1109" s="271"/>
    </row>
    <row r="1110" ht="17.25" customHeight="1" spans="1:6">
      <c r="A1110" s="275" t="s">
        <v>1003</v>
      </c>
      <c r="B1110" s="269">
        <v>0</v>
      </c>
      <c r="C1110" s="269"/>
      <c r="D1110" s="269">
        <v>0</v>
      </c>
      <c r="E1110" s="266"/>
      <c r="F1110" s="271"/>
    </row>
    <row r="1111" ht="17.25" customHeight="1" spans="1:6">
      <c r="A1111" s="275" t="s">
        <v>1004</v>
      </c>
      <c r="B1111" s="269">
        <v>0</v>
      </c>
      <c r="C1111" s="269"/>
      <c r="D1111" s="269">
        <v>0</v>
      </c>
      <c r="E1111" s="266"/>
      <c r="F1111" s="271"/>
    </row>
    <row r="1112" ht="17.25" customHeight="1" spans="1:6">
      <c r="A1112" s="275" t="s">
        <v>1005</v>
      </c>
      <c r="B1112" s="269">
        <v>0</v>
      </c>
      <c r="C1112" s="269"/>
      <c r="D1112" s="269">
        <v>0</v>
      </c>
      <c r="E1112" s="266"/>
      <c r="F1112" s="271"/>
    </row>
    <row r="1113" ht="17.25" customHeight="1" spans="1:6">
      <c r="A1113" s="275" t="s">
        <v>1006</v>
      </c>
      <c r="B1113" s="269">
        <v>0</v>
      </c>
      <c r="C1113" s="269"/>
      <c r="D1113" s="269">
        <v>0</v>
      </c>
      <c r="E1113" s="266"/>
      <c r="F1113" s="271"/>
    </row>
    <row r="1114" ht="17.25" customHeight="1" spans="1:6">
      <c r="A1114" s="275" t="s">
        <v>1007</v>
      </c>
      <c r="B1114" s="269">
        <v>0</v>
      </c>
      <c r="C1114" s="269"/>
      <c r="D1114" s="269">
        <v>30</v>
      </c>
      <c r="E1114" s="266"/>
      <c r="F1114" s="271">
        <v>6</v>
      </c>
    </row>
    <row r="1115" ht="17.25" customHeight="1" spans="1:6">
      <c r="A1115" s="277" t="s">
        <v>1008</v>
      </c>
      <c r="B1115" s="269">
        <v>0</v>
      </c>
      <c r="C1115" s="269"/>
      <c r="D1115" s="269">
        <v>0</v>
      </c>
      <c r="E1115" s="266"/>
      <c r="F1115" s="271">
        <v>0</v>
      </c>
    </row>
    <row r="1116" ht="17.25" customHeight="1" spans="1:6">
      <c r="A1116" s="275" t="s">
        <v>1009</v>
      </c>
      <c r="B1116" s="269">
        <v>0</v>
      </c>
      <c r="C1116" s="269"/>
      <c r="D1116" s="269">
        <v>0</v>
      </c>
      <c r="E1116" s="266"/>
      <c r="F1116" s="271"/>
    </row>
    <row r="1117" ht="17.25" customHeight="1" spans="1:6">
      <c r="A1117" s="275" t="s">
        <v>1010</v>
      </c>
      <c r="B1117" s="269">
        <v>0</v>
      </c>
      <c r="C1117" s="269"/>
      <c r="D1117" s="269">
        <v>0</v>
      </c>
      <c r="E1117" s="266"/>
      <c r="F1117" s="271"/>
    </row>
    <row r="1118" ht="17.25" customHeight="1" spans="1:6">
      <c r="A1118" s="275" t="s">
        <v>1011</v>
      </c>
      <c r="B1118" s="269">
        <v>0</v>
      </c>
      <c r="C1118" s="269"/>
      <c r="D1118" s="269">
        <v>0</v>
      </c>
      <c r="E1118" s="266"/>
      <c r="F1118" s="271"/>
    </row>
    <row r="1119" ht="17.25" customHeight="1" spans="1:6">
      <c r="A1119" s="275" t="s">
        <v>1012</v>
      </c>
      <c r="B1119" s="269">
        <v>0</v>
      </c>
      <c r="C1119" s="269"/>
      <c r="D1119" s="269">
        <v>0</v>
      </c>
      <c r="E1119" s="266"/>
      <c r="F1119" s="271"/>
    </row>
    <row r="1120" ht="17.25" customHeight="1" spans="1:6">
      <c r="A1120" s="275" t="s">
        <v>1013</v>
      </c>
      <c r="B1120" s="269">
        <v>0</v>
      </c>
      <c r="C1120" s="269"/>
      <c r="D1120" s="269">
        <v>0</v>
      </c>
      <c r="E1120" s="266"/>
      <c r="F1120" s="271">
        <v>0</v>
      </c>
    </row>
    <row r="1121" ht="17.25" customHeight="1" spans="1:6">
      <c r="A1121" s="277" t="s">
        <v>1014</v>
      </c>
      <c r="B1121" s="269">
        <v>0</v>
      </c>
      <c r="C1121" s="269"/>
      <c r="D1121" s="269">
        <v>0</v>
      </c>
      <c r="E1121" s="266"/>
      <c r="F1121" s="271"/>
    </row>
    <row r="1122" ht="17.25" customHeight="1" spans="1:6">
      <c r="A1122" s="275" t="s">
        <v>1015</v>
      </c>
      <c r="B1122" s="269">
        <v>0</v>
      </c>
      <c r="C1122" s="269"/>
      <c r="D1122" s="269">
        <v>0</v>
      </c>
      <c r="E1122" s="266"/>
      <c r="F1122" s="271"/>
    </row>
    <row r="1123" ht="17.25" customHeight="1" spans="1:6">
      <c r="A1123" s="275" t="s">
        <v>1016</v>
      </c>
      <c r="B1123" s="269">
        <v>0</v>
      </c>
      <c r="C1123" s="269"/>
      <c r="D1123" s="269">
        <v>0</v>
      </c>
      <c r="E1123" s="266"/>
      <c r="F1123" s="271"/>
    </row>
    <row r="1124" ht="17.25" customHeight="1" spans="1:6">
      <c r="A1124" s="277" t="s">
        <v>1017</v>
      </c>
      <c r="B1124" s="269">
        <v>0</v>
      </c>
      <c r="C1124" s="269"/>
      <c r="D1124" s="269">
        <v>0</v>
      </c>
      <c r="E1124" s="266"/>
      <c r="F1124" s="271"/>
    </row>
    <row r="1125" ht="17.25" customHeight="1" spans="1:6">
      <c r="A1125" s="275" t="s">
        <v>1018</v>
      </c>
      <c r="B1125" s="269">
        <v>0</v>
      </c>
      <c r="C1125" s="269"/>
      <c r="D1125" s="269">
        <v>0</v>
      </c>
      <c r="E1125" s="266"/>
      <c r="F1125" s="271"/>
    </row>
    <row r="1126" ht="17.25" customHeight="1" spans="1:6">
      <c r="A1126" s="268" t="s">
        <v>55</v>
      </c>
      <c r="B1126" s="269">
        <v>0</v>
      </c>
      <c r="C1126" s="269">
        <f>1000-400</f>
        <v>600</v>
      </c>
      <c r="D1126" s="269">
        <v>564</v>
      </c>
      <c r="E1126" s="266">
        <f>D1126/C1126*100</f>
        <v>94</v>
      </c>
      <c r="F1126" s="271">
        <v>1.128</v>
      </c>
    </row>
    <row r="1127" ht="17.25" customHeight="1" spans="1:6">
      <c r="A1127" s="277" t="s">
        <v>1019</v>
      </c>
      <c r="B1127" s="269">
        <v>0</v>
      </c>
      <c r="C1127" s="269"/>
      <c r="D1127" s="269">
        <v>0</v>
      </c>
      <c r="E1127" s="266"/>
      <c r="F1127" s="271"/>
    </row>
    <row r="1128" ht="17.25" customHeight="1" spans="1:6">
      <c r="A1128" s="277" t="s">
        <v>1020</v>
      </c>
      <c r="B1128" s="269">
        <v>0</v>
      </c>
      <c r="C1128" s="269"/>
      <c r="D1128" s="269">
        <v>0</v>
      </c>
      <c r="E1128" s="266"/>
      <c r="F1128" s="271"/>
    </row>
    <row r="1129" ht="17.25" customHeight="1" spans="1:6">
      <c r="A1129" s="277" t="s">
        <v>1021</v>
      </c>
      <c r="B1129" s="269">
        <v>0</v>
      </c>
      <c r="C1129" s="269"/>
      <c r="D1129" s="269">
        <v>0</v>
      </c>
      <c r="E1129" s="266"/>
      <c r="F1129" s="271"/>
    </row>
    <row r="1130" ht="17.25" customHeight="1" spans="1:6">
      <c r="A1130" s="277" t="s">
        <v>1022</v>
      </c>
      <c r="B1130" s="269">
        <v>0</v>
      </c>
      <c r="C1130" s="269"/>
      <c r="D1130" s="269">
        <v>0</v>
      </c>
      <c r="E1130" s="266"/>
      <c r="F1130" s="271"/>
    </row>
    <row r="1131" ht="17.25" customHeight="1" spans="1:6">
      <c r="A1131" s="277" t="s">
        <v>1023</v>
      </c>
      <c r="B1131" s="269">
        <v>0</v>
      </c>
      <c r="C1131" s="269"/>
      <c r="D1131" s="269">
        <v>0</v>
      </c>
      <c r="E1131" s="266"/>
      <c r="F1131" s="271"/>
    </row>
    <row r="1132" ht="17.25" customHeight="1" spans="1:6">
      <c r="A1132" s="277" t="s">
        <v>780</v>
      </c>
      <c r="B1132" s="269">
        <v>0</v>
      </c>
      <c r="C1132" s="269"/>
      <c r="D1132" s="269">
        <v>0</v>
      </c>
      <c r="E1132" s="266"/>
      <c r="F1132" s="271"/>
    </row>
    <row r="1133" ht="17.25" customHeight="1" spans="1:6">
      <c r="A1133" s="277" t="s">
        <v>1024</v>
      </c>
      <c r="B1133" s="269">
        <v>0</v>
      </c>
      <c r="C1133" s="269"/>
      <c r="D1133" s="269">
        <v>0</v>
      </c>
      <c r="E1133" s="266"/>
      <c r="F1133" s="271"/>
    </row>
    <row r="1134" ht="17.25" customHeight="1" spans="1:6">
      <c r="A1134" s="277" t="s">
        <v>1025</v>
      </c>
      <c r="B1134" s="269">
        <v>0</v>
      </c>
      <c r="C1134" s="269"/>
      <c r="D1134" s="269">
        <v>0</v>
      </c>
      <c r="E1134" s="266"/>
      <c r="F1134" s="271"/>
    </row>
    <row r="1135" ht="17.25" customHeight="1" spans="1:6">
      <c r="A1135" s="277" t="s">
        <v>156</v>
      </c>
      <c r="B1135" s="269"/>
      <c r="C1135" s="269"/>
      <c r="D1135" s="269">
        <v>564</v>
      </c>
      <c r="E1135" s="266"/>
      <c r="F1135" s="271">
        <v>1.128</v>
      </c>
    </row>
    <row r="1136" ht="17.25" customHeight="1" spans="1:6">
      <c r="A1136" s="268" t="s">
        <v>1026</v>
      </c>
      <c r="B1136" s="269">
        <v>1963</v>
      </c>
      <c r="C1136" s="269">
        <f>2578-300</f>
        <v>2278</v>
      </c>
      <c r="D1136" s="269">
        <v>2228</v>
      </c>
      <c r="E1136" s="266">
        <f>D1136/C1136*100</f>
        <v>97.8050921861282</v>
      </c>
      <c r="F1136" s="271">
        <v>0.550531257721769</v>
      </c>
    </row>
    <row r="1137" ht="17.25" customHeight="1" spans="1:6">
      <c r="A1137" s="277" t="s">
        <v>1027</v>
      </c>
      <c r="B1137" s="269">
        <v>1863</v>
      </c>
      <c r="C1137" s="269"/>
      <c r="D1137" s="269">
        <v>2095</v>
      </c>
      <c r="E1137" s="266"/>
      <c r="F1137" s="271">
        <v>0.544721788871555</v>
      </c>
    </row>
    <row r="1138" ht="17.25" customHeight="1" spans="1:6">
      <c r="A1138" s="275" t="s">
        <v>180</v>
      </c>
      <c r="B1138" s="269">
        <v>592</v>
      </c>
      <c r="C1138" s="269"/>
      <c r="D1138" s="269">
        <v>574</v>
      </c>
      <c r="E1138" s="266"/>
      <c r="F1138" s="271">
        <v>1.04363636363636</v>
      </c>
    </row>
    <row r="1139" ht="17.25" customHeight="1" spans="1:6">
      <c r="A1139" s="275" t="s">
        <v>181</v>
      </c>
      <c r="B1139" s="269">
        <v>0</v>
      </c>
      <c r="C1139" s="269"/>
      <c r="D1139" s="269">
        <v>65</v>
      </c>
      <c r="E1139" s="266"/>
      <c r="F1139" s="271">
        <v>0.427631578947368</v>
      </c>
    </row>
    <row r="1140" ht="17.25" customHeight="1" spans="1:6">
      <c r="A1140" s="275" t="s">
        <v>182</v>
      </c>
      <c r="B1140" s="269">
        <v>0</v>
      </c>
      <c r="C1140" s="269"/>
      <c r="D1140" s="269">
        <v>0</v>
      </c>
      <c r="E1140" s="266"/>
      <c r="F1140" s="271"/>
    </row>
    <row r="1141" ht="17.25" customHeight="1" spans="1:6">
      <c r="A1141" s="275" t="s">
        <v>1028</v>
      </c>
      <c r="B1141" s="269">
        <v>9</v>
      </c>
      <c r="C1141" s="269"/>
      <c r="D1141" s="269">
        <v>0</v>
      </c>
      <c r="E1141" s="266"/>
      <c r="F1141" s="271">
        <v>0</v>
      </c>
    </row>
    <row r="1142" ht="17.25" customHeight="1" spans="1:6">
      <c r="A1142" s="275" t="s">
        <v>1029</v>
      </c>
      <c r="B1142" s="269">
        <v>0</v>
      </c>
      <c r="C1142" s="269"/>
      <c r="D1142" s="269">
        <v>40</v>
      </c>
      <c r="E1142" s="266"/>
      <c r="F1142" s="271">
        <v>40</v>
      </c>
    </row>
    <row r="1143" ht="17.25" customHeight="1" spans="1:6">
      <c r="A1143" s="275" t="s">
        <v>1030</v>
      </c>
      <c r="B1143" s="269">
        <v>0</v>
      </c>
      <c r="C1143" s="269"/>
      <c r="D1143" s="269">
        <v>114</v>
      </c>
      <c r="E1143" s="266"/>
      <c r="F1143" s="271">
        <v>3.5625</v>
      </c>
    </row>
    <row r="1144" ht="17.25" customHeight="1" spans="1:6">
      <c r="A1144" s="275" t="s">
        <v>1031</v>
      </c>
      <c r="B1144" s="269">
        <v>0</v>
      </c>
      <c r="C1144" s="269"/>
      <c r="D1144" s="269">
        <v>0</v>
      </c>
      <c r="E1144" s="266"/>
      <c r="F1144" s="271"/>
    </row>
    <row r="1145" ht="17.25" customHeight="1" spans="1:6">
      <c r="A1145" s="275" t="s">
        <v>1032</v>
      </c>
      <c r="B1145" s="269">
        <v>0</v>
      </c>
      <c r="C1145" s="269"/>
      <c r="D1145" s="269">
        <v>0</v>
      </c>
      <c r="E1145" s="266"/>
      <c r="F1145" s="271"/>
    </row>
    <row r="1146" ht="17.25" customHeight="1" spans="1:6">
      <c r="A1146" s="275" t="s">
        <v>1033</v>
      </c>
      <c r="B1146" s="269">
        <v>0</v>
      </c>
      <c r="C1146" s="269"/>
      <c r="D1146" s="269">
        <v>0</v>
      </c>
      <c r="E1146" s="266"/>
      <c r="F1146" s="271"/>
    </row>
    <row r="1147" ht="17.25" customHeight="1" spans="1:6">
      <c r="A1147" s="275" t="s">
        <v>1034</v>
      </c>
      <c r="B1147" s="269">
        <v>0</v>
      </c>
      <c r="C1147" s="269"/>
      <c r="D1147" s="269">
        <v>8</v>
      </c>
      <c r="E1147" s="266"/>
      <c r="F1147" s="271"/>
    </row>
    <row r="1148" ht="17.25" customHeight="1" spans="1:6">
      <c r="A1148" s="275" t="s">
        <v>1035</v>
      </c>
      <c r="B1148" s="269">
        <v>0</v>
      </c>
      <c r="C1148" s="269"/>
      <c r="D1148" s="269">
        <v>0</v>
      </c>
      <c r="E1148" s="266"/>
      <c r="F1148" s="271">
        <v>0</v>
      </c>
    </row>
    <row r="1149" ht="17.25" customHeight="1" spans="1:6">
      <c r="A1149" s="275" t="s">
        <v>1036</v>
      </c>
      <c r="B1149" s="269">
        <v>0</v>
      </c>
      <c r="C1149" s="269"/>
      <c r="D1149" s="269">
        <v>17</v>
      </c>
      <c r="E1149" s="266"/>
      <c r="F1149" s="271">
        <v>17</v>
      </c>
    </row>
    <row r="1150" ht="17.25" customHeight="1" spans="1:6">
      <c r="A1150" s="275" t="s">
        <v>1037</v>
      </c>
      <c r="B1150" s="269">
        <v>0</v>
      </c>
      <c r="C1150" s="269"/>
      <c r="D1150" s="269">
        <v>0</v>
      </c>
      <c r="E1150" s="266"/>
      <c r="F1150" s="271"/>
    </row>
    <row r="1151" ht="17.25" customHeight="1" spans="1:6">
      <c r="A1151" s="275" t="s">
        <v>1038</v>
      </c>
      <c r="B1151" s="269">
        <v>0</v>
      </c>
      <c r="C1151" s="269"/>
      <c r="D1151" s="269">
        <v>0</v>
      </c>
      <c r="E1151" s="266"/>
      <c r="F1151" s="271"/>
    </row>
    <row r="1152" ht="17.25" customHeight="1" spans="1:6">
      <c r="A1152" s="275" t="s">
        <v>1039</v>
      </c>
      <c r="B1152" s="269">
        <v>0</v>
      </c>
      <c r="C1152" s="269"/>
      <c r="D1152" s="269">
        <v>0</v>
      </c>
      <c r="E1152" s="266"/>
      <c r="F1152" s="271"/>
    </row>
    <row r="1153" ht="17.25" customHeight="1" spans="1:6">
      <c r="A1153" s="275" t="s">
        <v>1040</v>
      </c>
      <c r="B1153" s="269">
        <v>0</v>
      </c>
      <c r="C1153" s="269"/>
      <c r="D1153" s="269">
        <v>0</v>
      </c>
      <c r="E1153" s="266"/>
      <c r="F1153" s="271"/>
    </row>
    <row r="1154" ht="17.25" customHeight="1" spans="1:6">
      <c r="A1154" s="275" t="s">
        <v>189</v>
      </c>
      <c r="B1154" s="269">
        <v>1005</v>
      </c>
      <c r="C1154" s="269"/>
      <c r="D1154" s="269">
        <v>895</v>
      </c>
      <c r="E1154" s="266"/>
      <c r="F1154" s="271">
        <v>1.08222490931076</v>
      </c>
    </row>
    <row r="1155" ht="17.25" customHeight="1" spans="1:6">
      <c r="A1155" s="275" t="s">
        <v>1041</v>
      </c>
      <c r="B1155" s="269">
        <v>257</v>
      </c>
      <c r="C1155" s="269"/>
      <c r="D1155" s="269">
        <v>382</v>
      </c>
      <c r="E1155" s="266"/>
      <c r="F1155" s="271">
        <v>2.41772151898734</v>
      </c>
    </row>
    <row r="1156" ht="17.25" customHeight="1" spans="1:6">
      <c r="A1156" s="277" t="s">
        <v>1042</v>
      </c>
      <c r="B1156" s="269">
        <v>0</v>
      </c>
      <c r="C1156" s="269"/>
      <c r="D1156" s="269">
        <v>0</v>
      </c>
      <c r="E1156" s="266" t="e">
        <f>D1156/C1156*100</f>
        <v>#DIV/0!</v>
      </c>
      <c r="F1156" s="271"/>
    </row>
    <row r="1157" ht="17.25" customHeight="1" spans="1:6">
      <c r="A1157" s="275" t="s">
        <v>180</v>
      </c>
      <c r="B1157" s="269">
        <v>0</v>
      </c>
      <c r="C1157" s="269"/>
      <c r="D1157" s="269">
        <v>0</v>
      </c>
      <c r="E1157" s="266"/>
      <c r="F1157" s="271"/>
    </row>
    <row r="1158" ht="17.25" customHeight="1" spans="1:6">
      <c r="A1158" s="275" t="s">
        <v>181</v>
      </c>
      <c r="B1158" s="269">
        <v>0</v>
      </c>
      <c r="C1158" s="269"/>
      <c r="D1158" s="269">
        <v>0</v>
      </c>
      <c r="E1158" s="266"/>
      <c r="F1158" s="271"/>
    </row>
    <row r="1159" ht="17.25" customHeight="1" spans="1:6">
      <c r="A1159" s="275" t="s">
        <v>182</v>
      </c>
      <c r="B1159" s="269">
        <v>0</v>
      </c>
      <c r="C1159" s="269"/>
      <c r="D1159" s="269">
        <v>0</v>
      </c>
      <c r="E1159" s="266"/>
      <c r="F1159" s="271"/>
    </row>
    <row r="1160" ht="17.25" customHeight="1" spans="1:6">
      <c r="A1160" s="275" t="s">
        <v>1043</v>
      </c>
      <c r="B1160" s="269">
        <v>0</v>
      </c>
      <c r="C1160" s="269"/>
      <c r="D1160" s="269">
        <v>0</v>
      </c>
      <c r="E1160" s="266"/>
      <c r="F1160" s="271"/>
    </row>
    <row r="1161" ht="17.25" customHeight="1" spans="1:6">
      <c r="A1161" s="275" t="s">
        <v>1044</v>
      </c>
      <c r="B1161" s="269">
        <v>0</v>
      </c>
      <c r="C1161" s="269"/>
      <c r="D1161" s="269">
        <v>0</v>
      </c>
      <c r="E1161" s="266"/>
      <c r="F1161" s="271"/>
    </row>
    <row r="1162" ht="17.25" customHeight="1" spans="1:6">
      <c r="A1162" s="275" t="s">
        <v>1045</v>
      </c>
      <c r="B1162" s="269">
        <v>0</v>
      </c>
      <c r="C1162" s="269"/>
      <c r="D1162" s="269">
        <v>0</v>
      </c>
      <c r="E1162" s="266"/>
      <c r="F1162" s="271"/>
    </row>
    <row r="1163" ht="17.25" customHeight="1" spans="1:6">
      <c r="A1163" s="275" t="s">
        <v>1046</v>
      </c>
      <c r="B1163" s="269">
        <v>0</v>
      </c>
      <c r="C1163" s="269"/>
      <c r="D1163" s="269">
        <v>0</v>
      </c>
      <c r="E1163" s="266"/>
      <c r="F1163" s="271"/>
    </row>
    <row r="1164" ht="17.25" customHeight="1" spans="1:6">
      <c r="A1164" s="275" t="s">
        <v>1047</v>
      </c>
      <c r="B1164" s="269">
        <v>0</v>
      </c>
      <c r="C1164" s="269"/>
      <c r="D1164" s="269">
        <v>0</v>
      </c>
      <c r="E1164" s="266"/>
      <c r="F1164" s="271"/>
    </row>
    <row r="1165" ht="17.25" customHeight="1" spans="1:6">
      <c r="A1165" s="275" t="s">
        <v>1048</v>
      </c>
      <c r="B1165" s="269">
        <v>0</v>
      </c>
      <c r="C1165" s="269"/>
      <c r="D1165" s="269">
        <v>0</v>
      </c>
      <c r="E1165" s="266"/>
      <c r="F1165" s="271"/>
    </row>
    <row r="1166" ht="17.25" customHeight="1" spans="1:6">
      <c r="A1166" s="275" t="s">
        <v>1049</v>
      </c>
      <c r="B1166" s="269">
        <v>0</v>
      </c>
      <c r="C1166" s="269"/>
      <c r="D1166" s="269">
        <v>0</v>
      </c>
      <c r="E1166" s="266"/>
      <c r="F1166" s="271"/>
    </row>
    <row r="1167" ht="17.25" customHeight="1" spans="1:6">
      <c r="A1167" s="275" t="s">
        <v>1050</v>
      </c>
      <c r="B1167" s="269">
        <v>0</v>
      </c>
      <c r="C1167" s="269"/>
      <c r="D1167" s="269">
        <v>0</v>
      </c>
      <c r="E1167" s="266"/>
      <c r="F1167" s="271"/>
    </row>
    <row r="1168" ht="17.25" customHeight="1" spans="1:6">
      <c r="A1168" s="275" t="s">
        <v>1051</v>
      </c>
      <c r="B1168" s="269">
        <v>0</v>
      </c>
      <c r="C1168" s="269"/>
      <c r="D1168" s="269">
        <v>0</v>
      </c>
      <c r="E1168" s="266"/>
      <c r="F1168" s="271"/>
    </row>
    <row r="1169" ht="17.25" customHeight="1" spans="1:6">
      <c r="A1169" s="275" t="s">
        <v>1052</v>
      </c>
      <c r="B1169" s="269">
        <v>0</v>
      </c>
      <c r="C1169" s="269"/>
      <c r="D1169" s="269">
        <v>0</v>
      </c>
      <c r="E1169" s="266"/>
      <c r="F1169" s="271"/>
    </row>
    <row r="1170" ht="17.25" customHeight="1" spans="1:6">
      <c r="A1170" s="275" t="s">
        <v>1053</v>
      </c>
      <c r="B1170" s="269">
        <v>0</v>
      </c>
      <c r="C1170" s="269"/>
      <c r="D1170" s="269">
        <v>0</v>
      </c>
      <c r="E1170" s="266"/>
      <c r="F1170" s="271"/>
    </row>
    <row r="1171" ht="17.25" customHeight="1" spans="1:6">
      <c r="A1171" s="275" t="s">
        <v>1054</v>
      </c>
      <c r="B1171" s="269">
        <v>0</v>
      </c>
      <c r="C1171" s="269"/>
      <c r="D1171" s="269">
        <v>0</v>
      </c>
      <c r="E1171" s="266"/>
      <c r="F1171" s="271"/>
    </row>
    <row r="1172" ht="17.25" customHeight="1" spans="1:6">
      <c r="A1172" s="275" t="s">
        <v>1055</v>
      </c>
      <c r="B1172" s="269">
        <v>0</v>
      </c>
      <c r="C1172" s="269"/>
      <c r="D1172" s="269">
        <v>0</v>
      </c>
      <c r="E1172" s="266"/>
      <c r="F1172" s="271"/>
    </row>
    <row r="1173" ht="17.25" customHeight="1" spans="1:6">
      <c r="A1173" s="275" t="s">
        <v>189</v>
      </c>
      <c r="B1173" s="269">
        <v>0</v>
      </c>
      <c r="C1173" s="269"/>
      <c r="D1173" s="269">
        <v>0</v>
      </c>
      <c r="E1173" s="266"/>
      <c r="F1173" s="271"/>
    </row>
    <row r="1174" ht="17.25" customHeight="1" spans="1:6">
      <c r="A1174" s="275" t="s">
        <v>1056</v>
      </c>
      <c r="B1174" s="269">
        <v>0</v>
      </c>
      <c r="C1174" s="269"/>
      <c r="D1174" s="269">
        <v>0</v>
      </c>
      <c r="E1174" s="266"/>
      <c r="F1174" s="271"/>
    </row>
    <row r="1175" ht="17.25" customHeight="1" spans="1:6">
      <c r="A1175" s="277" t="s">
        <v>1057</v>
      </c>
      <c r="B1175" s="269">
        <v>0</v>
      </c>
      <c r="C1175" s="269"/>
      <c r="D1175" s="269">
        <v>0</v>
      </c>
      <c r="E1175" s="266"/>
      <c r="F1175" s="271"/>
    </row>
    <row r="1176" ht="17.25" customHeight="1" spans="1:6">
      <c r="A1176" s="275" t="s">
        <v>180</v>
      </c>
      <c r="B1176" s="269">
        <v>0</v>
      </c>
      <c r="C1176" s="269"/>
      <c r="D1176" s="269">
        <v>0</v>
      </c>
      <c r="E1176" s="266"/>
      <c r="F1176" s="271"/>
    </row>
    <row r="1177" ht="17.25" customHeight="1" spans="1:6">
      <c r="A1177" s="275" t="s">
        <v>181</v>
      </c>
      <c r="B1177" s="269">
        <v>0</v>
      </c>
      <c r="C1177" s="269"/>
      <c r="D1177" s="269">
        <v>0</v>
      </c>
      <c r="E1177" s="266"/>
      <c r="F1177" s="271"/>
    </row>
    <row r="1178" ht="17.25" customHeight="1" spans="1:6">
      <c r="A1178" s="275" t="s">
        <v>182</v>
      </c>
      <c r="B1178" s="269">
        <v>0</v>
      </c>
      <c r="C1178" s="269"/>
      <c r="D1178" s="269">
        <v>0</v>
      </c>
      <c r="E1178" s="266"/>
      <c r="F1178" s="271"/>
    </row>
    <row r="1179" ht="17.25" customHeight="1" spans="1:6">
      <c r="A1179" s="275" t="s">
        <v>1058</v>
      </c>
      <c r="B1179" s="269">
        <v>0</v>
      </c>
      <c r="C1179" s="269"/>
      <c r="D1179" s="269">
        <v>0</v>
      </c>
      <c r="E1179" s="266"/>
      <c r="F1179" s="271"/>
    </row>
    <row r="1180" ht="17.25" customHeight="1" spans="1:6">
      <c r="A1180" s="275" t="s">
        <v>1059</v>
      </c>
      <c r="B1180" s="269">
        <v>0</v>
      </c>
      <c r="C1180" s="269"/>
      <c r="D1180" s="269">
        <v>0</v>
      </c>
      <c r="E1180" s="266"/>
      <c r="F1180" s="271"/>
    </row>
    <row r="1181" ht="17.25" customHeight="1" spans="1:6">
      <c r="A1181" s="275" t="s">
        <v>1060</v>
      </c>
      <c r="B1181" s="269">
        <v>0</v>
      </c>
      <c r="C1181" s="269"/>
      <c r="D1181" s="269">
        <v>0</v>
      </c>
      <c r="E1181" s="266"/>
      <c r="F1181" s="271"/>
    </row>
    <row r="1182" ht="17.25" customHeight="1" spans="1:6">
      <c r="A1182" s="275" t="s">
        <v>189</v>
      </c>
      <c r="B1182" s="269">
        <v>0</v>
      </c>
      <c r="C1182" s="269"/>
      <c r="D1182" s="269">
        <v>0</v>
      </c>
      <c r="E1182" s="266"/>
      <c r="F1182" s="271"/>
    </row>
    <row r="1183" ht="17.25" customHeight="1" spans="1:6">
      <c r="A1183" s="275" t="s">
        <v>1061</v>
      </c>
      <c r="B1183" s="269">
        <v>0</v>
      </c>
      <c r="C1183" s="269"/>
      <c r="D1183" s="269">
        <v>0</v>
      </c>
      <c r="E1183" s="266" t="e">
        <f>D1183/C1183*100</f>
        <v>#DIV/0!</v>
      </c>
      <c r="F1183" s="271"/>
    </row>
    <row r="1184" ht="17.25" customHeight="1" spans="1:6">
      <c r="A1184" s="277" t="s">
        <v>1062</v>
      </c>
      <c r="B1184" s="269">
        <v>100</v>
      </c>
      <c r="C1184" s="269"/>
      <c r="D1184" s="269">
        <v>133</v>
      </c>
      <c r="E1184" s="266"/>
      <c r="F1184" s="271">
        <v>1.31683168316832</v>
      </c>
    </row>
    <row r="1185" ht="17.25" customHeight="1" spans="1:6">
      <c r="A1185" s="275" t="s">
        <v>180</v>
      </c>
      <c r="B1185" s="269">
        <v>0</v>
      </c>
      <c r="C1185" s="269"/>
      <c r="D1185" s="269">
        <v>0</v>
      </c>
      <c r="E1185" s="266"/>
      <c r="F1185" s="271"/>
    </row>
    <row r="1186" ht="17.25" customHeight="1" spans="1:6">
      <c r="A1186" s="275" t="s">
        <v>181</v>
      </c>
      <c r="B1186" s="269">
        <v>0</v>
      </c>
      <c r="C1186" s="269"/>
      <c r="D1186" s="269">
        <v>0</v>
      </c>
      <c r="E1186" s="266"/>
      <c r="F1186" s="271"/>
    </row>
    <row r="1187" ht="17.25" customHeight="1" spans="1:6">
      <c r="A1187" s="275" t="s">
        <v>182</v>
      </c>
      <c r="B1187" s="269">
        <v>0</v>
      </c>
      <c r="C1187" s="269"/>
      <c r="D1187" s="269">
        <v>0</v>
      </c>
      <c r="E1187" s="266"/>
      <c r="F1187" s="271"/>
    </row>
    <row r="1188" ht="17.25" customHeight="1" spans="1:6">
      <c r="A1188" s="275" t="s">
        <v>1063</v>
      </c>
      <c r="B1188" s="269">
        <v>0</v>
      </c>
      <c r="C1188" s="269"/>
      <c r="D1188" s="269">
        <v>0</v>
      </c>
      <c r="E1188" s="266"/>
      <c r="F1188" s="271">
        <v>0</v>
      </c>
    </row>
    <row r="1189" ht="17.25" customHeight="1" spans="1:6">
      <c r="A1189" s="275" t="s">
        <v>1064</v>
      </c>
      <c r="B1189" s="269">
        <v>0</v>
      </c>
      <c r="C1189" s="269"/>
      <c r="D1189" s="269">
        <v>0</v>
      </c>
      <c r="E1189" s="266"/>
      <c r="F1189" s="271"/>
    </row>
    <row r="1190" ht="17.25" customHeight="1" spans="1:6">
      <c r="A1190" s="275" t="s">
        <v>1065</v>
      </c>
      <c r="B1190" s="269">
        <v>0</v>
      </c>
      <c r="C1190" s="269"/>
      <c r="D1190" s="269">
        <v>0</v>
      </c>
      <c r="E1190" s="266"/>
      <c r="F1190" s="271"/>
    </row>
    <row r="1191" ht="17.25" customHeight="1" spans="1:6">
      <c r="A1191" s="275" t="s">
        <v>1066</v>
      </c>
      <c r="B1191" s="269">
        <v>0</v>
      </c>
      <c r="C1191" s="269"/>
      <c r="D1191" s="269">
        <v>0</v>
      </c>
      <c r="E1191" s="266"/>
      <c r="F1191" s="271"/>
    </row>
    <row r="1192" ht="17.25" customHeight="1" spans="1:6">
      <c r="A1192" s="275" t="s">
        <v>1067</v>
      </c>
      <c r="B1192" s="269">
        <v>0</v>
      </c>
      <c r="C1192" s="269"/>
      <c r="D1192" s="269">
        <v>0</v>
      </c>
      <c r="E1192" s="266"/>
      <c r="F1192" s="271"/>
    </row>
    <row r="1193" ht="17.25" customHeight="1" spans="1:6">
      <c r="A1193" s="275" t="s">
        <v>1068</v>
      </c>
      <c r="B1193" s="269">
        <v>0</v>
      </c>
      <c r="C1193" s="269"/>
      <c r="D1193" s="269">
        <v>0</v>
      </c>
      <c r="E1193" s="266"/>
      <c r="F1193" s="271"/>
    </row>
    <row r="1194" ht="17.25" customHeight="1" spans="1:6">
      <c r="A1194" s="275" t="s">
        <v>1069</v>
      </c>
      <c r="B1194" s="269">
        <v>0</v>
      </c>
      <c r="C1194" s="269"/>
      <c r="D1194" s="269">
        <v>0</v>
      </c>
      <c r="E1194" s="266"/>
      <c r="F1194" s="271"/>
    </row>
    <row r="1195" ht="17.25" customHeight="1" spans="1:6">
      <c r="A1195" s="275" t="s">
        <v>1070</v>
      </c>
      <c r="B1195" s="269">
        <v>0</v>
      </c>
      <c r="C1195" s="269"/>
      <c r="D1195" s="269">
        <v>0</v>
      </c>
      <c r="E1195" s="266"/>
      <c r="F1195" s="271"/>
    </row>
    <row r="1196" ht="17.25" customHeight="1" spans="1:6">
      <c r="A1196" s="275" t="s">
        <v>1071</v>
      </c>
      <c r="B1196" s="269">
        <v>0</v>
      </c>
      <c r="C1196" s="269"/>
      <c r="D1196" s="269">
        <v>0</v>
      </c>
      <c r="E1196" s="266"/>
      <c r="F1196" s="271"/>
    </row>
    <row r="1197" ht="17.25" customHeight="1" spans="1:6">
      <c r="A1197" s="275" t="s">
        <v>1072</v>
      </c>
      <c r="B1197" s="269">
        <v>0</v>
      </c>
      <c r="C1197" s="269"/>
      <c r="D1197" s="269">
        <v>0</v>
      </c>
      <c r="E1197" s="266"/>
      <c r="F1197" s="271"/>
    </row>
    <row r="1198" ht="17.25" customHeight="1" spans="1:6">
      <c r="A1198" s="275" t="s">
        <v>1073</v>
      </c>
      <c r="B1198" s="269">
        <v>100</v>
      </c>
      <c r="C1198" s="269"/>
      <c r="D1198" s="269">
        <v>133</v>
      </c>
      <c r="E1198" s="266"/>
      <c r="F1198" s="271">
        <v>1.82191780821918</v>
      </c>
    </row>
    <row r="1199" ht="17.25" customHeight="1" spans="1:6">
      <c r="A1199" s="277" t="s">
        <v>1074</v>
      </c>
      <c r="B1199" s="269">
        <v>0</v>
      </c>
      <c r="C1199" s="269"/>
      <c r="D1199" s="269">
        <v>0</v>
      </c>
      <c r="E1199" s="266"/>
      <c r="F1199" s="271">
        <v>0</v>
      </c>
    </row>
    <row r="1200" ht="17.25" customHeight="1" spans="1:6">
      <c r="A1200" s="275" t="s">
        <v>1075</v>
      </c>
      <c r="B1200" s="269">
        <v>0</v>
      </c>
      <c r="C1200" s="269"/>
      <c r="D1200" s="269">
        <v>0</v>
      </c>
      <c r="E1200" s="266"/>
      <c r="F1200" s="271">
        <v>0</v>
      </c>
    </row>
    <row r="1201" ht="17.25" customHeight="1" spans="1:6">
      <c r="A1201" s="268" t="s">
        <v>57</v>
      </c>
      <c r="B1201" s="269">
        <v>10277</v>
      </c>
      <c r="C1201" s="269">
        <f>27257-4000</f>
        <v>23257</v>
      </c>
      <c r="D1201" s="270">
        <v>22959</v>
      </c>
      <c r="E1201" s="266">
        <f>D1201/C1201*100</f>
        <v>98.7186653480672</v>
      </c>
      <c r="F1201" s="271">
        <v>1.78316167290886</v>
      </c>
    </row>
    <row r="1202" ht="17.25" customHeight="1" spans="1:6">
      <c r="A1202" s="277" t="s">
        <v>1076</v>
      </c>
      <c r="B1202" s="269">
        <v>2952</v>
      </c>
      <c r="C1202" s="269"/>
      <c r="D1202" s="270">
        <v>14954</v>
      </c>
      <c r="E1202" s="266"/>
      <c r="F1202" s="271">
        <v>3.15352172079291</v>
      </c>
    </row>
    <row r="1203" ht="17.25" customHeight="1" spans="1:6">
      <c r="A1203" s="275" t="s">
        <v>1077</v>
      </c>
      <c r="B1203" s="269">
        <v>0</v>
      </c>
      <c r="C1203" s="269"/>
      <c r="D1203" s="270">
        <v>0</v>
      </c>
      <c r="E1203" s="266"/>
      <c r="F1203" s="271"/>
    </row>
    <row r="1204" ht="17.25" customHeight="1" spans="1:6">
      <c r="A1204" s="275" t="s">
        <v>1078</v>
      </c>
      <c r="B1204" s="269">
        <v>0</v>
      </c>
      <c r="C1204" s="269"/>
      <c r="D1204" s="270">
        <v>0</v>
      </c>
      <c r="E1204" s="266"/>
      <c r="F1204" s="271"/>
    </row>
    <row r="1205" ht="17.25" customHeight="1" spans="1:6">
      <c r="A1205" s="275" t="s">
        <v>1079</v>
      </c>
      <c r="B1205" s="269">
        <v>0</v>
      </c>
      <c r="C1205" s="269"/>
      <c r="D1205" s="270">
        <v>9644</v>
      </c>
      <c r="E1205" s="266"/>
      <c r="F1205" s="271"/>
    </row>
    <row r="1206" ht="17.25" customHeight="1" spans="1:6">
      <c r="A1206" s="275" t="s">
        <v>1080</v>
      </c>
      <c r="B1206" s="269">
        <v>0</v>
      </c>
      <c r="C1206" s="269"/>
      <c r="D1206" s="270">
        <v>0</v>
      </c>
      <c r="E1206" s="266"/>
      <c r="F1206" s="271"/>
    </row>
    <row r="1207" ht="17.25" customHeight="1" spans="1:6">
      <c r="A1207" s="275" t="s">
        <v>1081</v>
      </c>
      <c r="B1207" s="269">
        <v>3</v>
      </c>
      <c r="C1207" s="269"/>
      <c r="D1207" s="270">
        <v>291</v>
      </c>
      <c r="E1207" s="266"/>
      <c r="F1207" s="271">
        <v>1.04301075268817</v>
      </c>
    </row>
    <row r="1208" ht="17.25" customHeight="1" spans="1:6">
      <c r="A1208" s="275" t="s">
        <v>1082</v>
      </c>
      <c r="B1208" s="269">
        <v>0</v>
      </c>
      <c r="C1208" s="269"/>
      <c r="D1208" s="270">
        <v>0</v>
      </c>
      <c r="E1208" s="266"/>
      <c r="F1208" s="271">
        <v>0</v>
      </c>
    </row>
    <row r="1209" ht="17.25" customHeight="1" spans="1:6">
      <c r="A1209" s="275" t="s">
        <v>1083</v>
      </c>
      <c r="B1209" s="269">
        <v>0</v>
      </c>
      <c r="C1209" s="269"/>
      <c r="D1209" s="270">
        <v>0</v>
      </c>
      <c r="E1209" s="266"/>
      <c r="F1209" s="271"/>
    </row>
    <row r="1210" ht="17.25" customHeight="1" spans="1:6">
      <c r="A1210" s="275" t="s">
        <v>1084</v>
      </c>
      <c r="B1210" s="269">
        <v>2949</v>
      </c>
      <c r="C1210" s="269"/>
      <c r="D1210" s="270">
        <v>5019</v>
      </c>
      <c r="E1210" s="266"/>
      <c r="F1210" s="271">
        <v>1.13270142180095</v>
      </c>
    </row>
    <row r="1211" ht="17.25" customHeight="1" spans="1:6">
      <c r="A1211" s="277" t="s">
        <v>1085</v>
      </c>
      <c r="B1211" s="269">
        <v>7041</v>
      </c>
      <c r="C1211" s="269"/>
      <c r="D1211" s="270">
        <v>7379</v>
      </c>
      <c r="E1211" s="266"/>
      <c r="F1211" s="271">
        <v>0.953211009174312</v>
      </c>
    </row>
    <row r="1212" ht="17.25" customHeight="1" spans="1:6">
      <c r="A1212" s="275" t="s">
        <v>1086</v>
      </c>
      <c r="B1212" s="269">
        <v>7041</v>
      </c>
      <c r="C1212" s="269"/>
      <c r="D1212" s="270">
        <v>7379</v>
      </c>
      <c r="E1212" s="266" t="e">
        <f>D1212/C1212*100</f>
        <v>#DIV/0!</v>
      </c>
      <c r="F1212" s="271">
        <v>0.953211009174312</v>
      </c>
    </row>
    <row r="1213" ht="17.25" customHeight="1" spans="1:6">
      <c r="A1213" s="275" t="s">
        <v>1087</v>
      </c>
      <c r="B1213" s="269">
        <v>0</v>
      </c>
      <c r="C1213" s="269"/>
      <c r="D1213" s="270">
        <v>0</v>
      </c>
      <c r="E1213" s="266"/>
      <c r="F1213" s="271"/>
    </row>
    <row r="1214" ht="17.25" customHeight="1" spans="1:6">
      <c r="A1214" s="275" t="s">
        <v>1088</v>
      </c>
      <c r="B1214" s="269">
        <v>0</v>
      </c>
      <c r="C1214" s="269"/>
      <c r="D1214" s="270">
        <v>0</v>
      </c>
      <c r="E1214" s="266"/>
      <c r="F1214" s="271"/>
    </row>
    <row r="1215" ht="17.25" customHeight="1" spans="1:6">
      <c r="A1215" s="277" t="s">
        <v>1089</v>
      </c>
      <c r="B1215" s="269">
        <v>284</v>
      </c>
      <c r="C1215" s="269"/>
      <c r="D1215" s="270">
        <v>626</v>
      </c>
      <c r="E1215" s="266"/>
      <c r="F1215" s="271">
        <v>1.40990990990991</v>
      </c>
    </row>
    <row r="1216" ht="17.25" customHeight="1" spans="1:6">
      <c r="A1216" s="275" t="s">
        <v>1090</v>
      </c>
      <c r="B1216" s="269">
        <v>284</v>
      </c>
      <c r="C1216" s="269"/>
      <c r="D1216" s="270">
        <v>431</v>
      </c>
      <c r="E1216" s="266"/>
      <c r="F1216" s="271">
        <v>1.37699680511182</v>
      </c>
    </row>
    <row r="1217" ht="17.25" customHeight="1" spans="1:6">
      <c r="A1217" s="275" t="s">
        <v>1091</v>
      </c>
      <c r="B1217" s="269">
        <v>0</v>
      </c>
      <c r="C1217" s="269"/>
      <c r="D1217" s="270">
        <v>0</v>
      </c>
      <c r="E1217" s="266"/>
      <c r="F1217" s="271"/>
    </row>
    <row r="1218" ht="17.25" customHeight="1" spans="1:6">
      <c r="A1218" s="275" t="s">
        <v>1092</v>
      </c>
      <c r="B1218" s="269">
        <v>0</v>
      </c>
      <c r="C1218" s="269"/>
      <c r="D1218" s="270">
        <v>195</v>
      </c>
      <c r="E1218" s="266"/>
      <c r="F1218" s="271">
        <v>1.48854961832061</v>
      </c>
    </row>
    <row r="1219" ht="17.25" customHeight="1" spans="1:6">
      <c r="A1219" s="268" t="s">
        <v>58</v>
      </c>
      <c r="B1219" s="269">
        <v>305</v>
      </c>
      <c r="C1219" s="269">
        <f>1772+800</f>
        <v>2572</v>
      </c>
      <c r="D1219" s="270">
        <v>2476</v>
      </c>
      <c r="E1219" s="266">
        <f>D1219/C1219*100</f>
        <v>96.2674961119751</v>
      </c>
      <c r="F1219" s="271">
        <v>5.62727272727273</v>
      </c>
    </row>
    <row r="1220" ht="17.25" customHeight="1" spans="1:6">
      <c r="A1220" s="277" t="s">
        <v>1093</v>
      </c>
      <c r="B1220" s="269">
        <v>305</v>
      </c>
      <c r="C1220" s="269"/>
      <c r="D1220" s="270">
        <v>1797</v>
      </c>
      <c r="E1220" s="266"/>
      <c r="F1220" s="271">
        <v>6.17525773195876</v>
      </c>
    </row>
    <row r="1221" ht="17.25" customHeight="1" spans="1:6">
      <c r="A1221" s="275" t="s">
        <v>180</v>
      </c>
      <c r="B1221" s="269">
        <v>305</v>
      </c>
      <c r="C1221" s="269"/>
      <c r="D1221" s="270">
        <v>300</v>
      </c>
      <c r="E1221" s="266"/>
      <c r="F1221" s="271">
        <v>1.08695652173913</v>
      </c>
    </row>
    <row r="1222" ht="17.25" customHeight="1" spans="1:6">
      <c r="A1222" s="275" t="s">
        <v>181</v>
      </c>
      <c r="B1222" s="269">
        <v>0</v>
      </c>
      <c r="C1222" s="269"/>
      <c r="D1222" s="270">
        <v>0</v>
      </c>
      <c r="E1222" s="266" t="e">
        <f>D1222/C1222*100</f>
        <v>#DIV/0!</v>
      </c>
      <c r="F1222" s="271">
        <v>0</v>
      </c>
    </row>
    <row r="1223" ht="17.25" customHeight="1" spans="1:6">
      <c r="A1223" s="275" t="s">
        <v>182</v>
      </c>
      <c r="B1223" s="269">
        <v>0</v>
      </c>
      <c r="C1223" s="269"/>
      <c r="D1223" s="270">
        <v>0</v>
      </c>
      <c r="E1223" s="266"/>
      <c r="F1223" s="271"/>
    </row>
    <row r="1224" ht="17.25" customHeight="1" spans="1:6">
      <c r="A1224" s="275" t="s">
        <v>1094</v>
      </c>
      <c r="B1224" s="269">
        <v>0</v>
      </c>
      <c r="C1224" s="269"/>
      <c r="D1224" s="270">
        <v>0</v>
      </c>
      <c r="E1224" s="266"/>
      <c r="F1224" s="271"/>
    </row>
    <row r="1225" ht="17.25" customHeight="1" spans="1:6">
      <c r="A1225" s="275" t="s">
        <v>1095</v>
      </c>
      <c r="B1225" s="269">
        <v>0</v>
      </c>
      <c r="C1225" s="269"/>
      <c r="D1225" s="270">
        <v>0</v>
      </c>
      <c r="E1225" s="266"/>
      <c r="F1225" s="271"/>
    </row>
    <row r="1226" ht="17.25" customHeight="1" spans="1:6">
      <c r="A1226" s="275" t="s">
        <v>1096</v>
      </c>
      <c r="B1226" s="269">
        <v>0</v>
      </c>
      <c r="C1226" s="269"/>
      <c r="D1226" s="270">
        <v>697</v>
      </c>
      <c r="E1226" s="266"/>
      <c r="F1226" s="271"/>
    </row>
    <row r="1227" ht="17.25" customHeight="1" spans="1:6">
      <c r="A1227" s="275" t="s">
        <v>1097</v>
      </c>
      <c r="B1227" s="269">
        <v>0</v>
      </c>
      <c r="C1227" s="269"/>
      <c r="D1227" s="270">
        <v>0</v>
      </c>
      <c r="E1227" s="266"/>
      <c r="F1227" s="271"/>
    </row>
    <row r="1228" ht="17.25" customHeight="1" spans="1:6">
      <c r="A1228" s="275" t="s">
        <v>1098</v>
      </c>
      <c r="B1228" s="269">
        <v>0</v>
      </c>
      <c r="C1228" s="269"/>
      <c r="D1228" s="270">
        <v>0</v>
      </c>
      <c r="E1228" s="266"/>
      <c r="F1228" s="271"/>
    </row>
    <row r="1229" ht="17.25" customHeight="1" spans="1:6">
      <c r="A1229" s="275" t="s">
        <v>1099</v>
      </c>
      <c r="B1229" s="269">
        <v>0</v>
      </c>
      <c r="C1229" s="269"/>
      <c r="D1229" s="270">
        <v>0</v>
      </c>
      <c r="E1229" s="266"/>
      <c r="F1229" s="271"/>
    </row>
    <row r="1230" ht="17.25" customHeight="1" spans="1:6">
      <c r="A1230" s="275" t="s">
        <v>1100</v>
      </c>
      <c r="B1230" s="269">
        <v>0</v>
      </c>
      <c r="C1230" s="269"/>
      <c r="D1230" s="270">
        <v>0</v>
      </c>
      <c r="E1230" s="266"/>
      <c r="F1230" s="271"/>
    </row>
    <row r="1231" ht="17.25" customHeight="1" spans="1:6">
      <c r="A1231" s="275" t="s">
        <v>1101</v>
      </c>
      <c r="B1231" s="269">
        <v>0</v>
      </c>
      <c r="C1231" s="269"/>
      <c r="D1231" s="270">
        <v>0</v>
      </c>
      <c r="E1231" s="266"/>
      <c r="F1231" s="271"/>
    </row>
    <row r="1232" ht="17.25" customHeight="1" spans="1:6">
      <c r="A1232" s="275" t="s">
        <v>1102</v>
      </c>
      <c r="B1232" s="269">
        <v>0</v>
      </c>
      <c r="C1232" s="269"/>
      <c r="D1232" s="270">
        <v>0</v>
      </c>
      <c r="E1232" s="266"/>
      <c r="F1232" s="271"/>
    </row>
    <row r="1233" ht="17.25" customHeight="1" spans="1:6">
      <c r="A1233" s="275" t="s">
        <v>189</v>
      </c>
      <c r="B1233" s="269">
        <v>0</v>
      </c>
      <c r="C1233" s="269"/>
      <c r="D1233" s="270">
        <v>0</v>
      </c>
      <c r="E1233" s="266"/>
      <c r="F1233" s="271"/>
    </row>
    <row r="1234" ht="17.25" customHeight="1" spans="1:6">
      <c r="A1234" s="275" t="s">
        <v>1103</v>
      </c>
      <c r="B1234" s="269">
        <v>0</v>
      </c>
      <c r="C1234" s="269"/>
      <c r="D1234" s="270">
        <v>800</v>
      </c>
      <c r="E1234" s="266"/>
      <c r="F1234" s="271"/>
    </row>
    <row r="1235" ht="17.25" customHeight="1" spans="1:6">
      <c r="A1235" s="277" t="s">
        <v>1104</v>
      </c>
      <c r="B1235" s="269">
        <v>0</v>
      </c>
      <c r="C1235" s="269"/>
      <c r="D1235" s="270">
        <v>0</v>
      </c>
      <c r="E1235" s="266"/>
      <c r="F1235" s="271"/>
    </row>
    <row r="1236" ht="17.25" customHeight="1" spans="1:6">
      <c r="A1236" s="275" t="s">
        <v>180</v>
      </c>
      <c r="B1236" s="269">
        <v>0</v>
      </c>
      <c r="C1236" s="269"/>
      <c r="D1236" s="270">
        <v>0</v>
      </c>
      <c r="E1236" s="266"/>
      <c r="F1236" s="271"/>
    </row>
    <row r="1237" ht="17.25" customHeight="1" spans="1:6">
      <c r="A1237" s="275" t="s">
        <v>181</v>
      </c>
      <c r="B1237" s="269">
        <v>0</v>
      </c>
      <c r="C1237" s="269"/>
      <c r="D1237" s="270">
        <v>0</v>
      </c>
      <c r="E1237" s="266"/>
      <c r="F1237" s="271"/>
    </row>
    <row r="1238" ht="17.25" customHeight="1" spans="1:6">
      <c r="A1238" s="275" t="s">
        <v>182</v>
      </c>
      <c r="B1238" s="269">
        <v>0</v>
      </c>
      <c r="C1238" s="269"/>
      <c r="D1238" s="270">
        <v>0</v>
      </c>
      <c r="E1238" s="266"/>
      <c r="F1238" s="271"/>
    </row>
    <row r="1239" ht="17.25" customHeight="1" spans="1:6">
      <c r="A1239" s="275" t="s">
        <v>1105</v>
      </c>
      <c r="B1239" s="269">
        <v>0</v>
      </c>
      <c r="C1239" s="269"/>
      <c r="D1239" s="270">
        <v>0</v>
      </c>
      <c r="E1239" s="266"/>
      <c r="F1239" s="271"/>
    </row>
    <row r="1240" ht="17.25" customHeight="1" spans="1:6">
      <c r="A1240" s="275" t="s">
        <v>1106</v>
      </c>
      <c r="B1240" s="269">
        <v>0</v>
      </c>
      <c r="C1240" s="269"/>
      <c r="D1240" s="270">
        <v>0</v>
      </c>
      <c r="E1240" s="266"/>
      <c r="F1240" s="271"/>
    </row>
    <row r="1241" ht="17.25" customHeight="1" spans="1:6">
      <c r="A1241" s="275" t="s">
        <v>1107</v>
      </c>
      <c r="B1241" s="269">
        <v>0</v>
      </c>
      <c r="C1241" s="269"/>
      <c r="D1241" s="270">
        <v>0</v>
      </c>
      <c r="E1241" s="266"/>
      <c r="F1241" s="271"/>
    </row>
    <row r="1242" ht="17.25" customHeight="1" spans="1:6">
      <c r="A1242" s="275" t="s">
        <v>1108</v>
      </c>
      <c r="B1242" s="269">
        <v>0</v>
      </c>
      <c r="C1242" s="269"/>
      <c r="D1242" s="270">
        <v>0</v>
      </c>
      <c r="E1242" s="266"/>
      <c r="F1242" s="271"/>
    </row>
    <row r="1243" ht="17.25" customHeight="1" spans="1:6">
      <c r="A1243" s="275" t="s">
        <v>1109</v>
      </c>
      <c r="B1243" s="269">
        <v>0</v>
      </c>
      <c r="C1243" s="269"/>
      <c r="D1243" s="270">
        <v>0</v>
      </c>
      <c r="E1243" s="266"/>
      <c r="F1243" s="271"/>
    </row>
    <row r="1244" ht="17.25" customHeight="1" spans="1:6">
      <c r="A1244" s="275" t="s">
        <v>1110</v>
      </c>
      <c r="B1244" s="269">
        <v>0</v>
      </c>
      <c r="C1244" s="269"/>
      <c r="D1244" s="270">
        <v>0</v>
      </c>
      <c r="E1244" s="266"/>
      <c r="F1244" s="271"/>
    </row>
    <row r="1245" ht="17.25" customHeight="1" spans="1:6">
      <c r="A1245" s="275" t="s">
        <v>1111</v>
      </c>
      <c r="B1245" s="269">
        <v>0</v>
      </c>
      <c r="C1245" s="269"/>
      <c r="D1245" s="270">
        <v>0</v>
      </c>
      <c r="E1245" s="266"/>
      <c r="F1245" s="271"/>
    </row>
    <row r="1246" ht="17.25" customHeight="1" spans="1:6">
      <c r="A1246" s="275" t="s">
        <v>1112</v>
      </c>
      <c r="B1246" s="269">
        <v>0</v>
      </c>
      <c r="C1246" s="269"/>
      <c r="D1246" s="270">
        <v>0</v>
      </c>
      <c r="E1246" s="266"/>
      <c r="F1246" s="271"/>
    </row>
    <row r="1247" ht="17.25" customHeight="1" spans="1:6">
      <c r="A1247" s="275" t="s">
        <v>189</v>
      </c>
      <c r="B1247" s="269">
        <v>0</v>
      </c>
      <c r="C1247" s="269"/>
      <c r="D1247" s="270">
        <v>0</v>
      </c>
      <c r="E1247" s="266"/>
      <c r="F1247" s="271"/>
    </row>
    <row r="1248" ht="17.25" customHeight="1" spans="1:6">
      <c r="A1248" s="275" t="s">
        <v>1113</v>
      </c>
      <c r="B1248" s="269">
        <v>0</v>
      </c>
      <c r="C1248" s="269"/>
      <c r="D1248" s="270">
        <v>0</v>
      </c>
      <c r="E1248" s="266"/>
      <c r="F1248" s="271"/>
    </row>
    <row r="1249" ht="17.25" customHeight="1" spans="1:6">
      <c r="A1249" s="277" t="s">
        <v>1114</v>
      </c>
      <c r="B1249" s="269">
        <v>0</v>
      </c>
      <c r="C1249" s="269"/>
      <c r="D1249" s="270">
        <v>0</v>
      </c>
      <c r="E1249" s="266"/>
      <c r="F1249" s="271"/>
    </row>
    <row r="1250" ht="17.25" customHeight="1" spans="1:6">
      <c r="A1250" s="275" t="s">
        <v>1115</v>
      </c>
      <c r="B1250" s="269">
        <v>0</v>
      </c>
      <c r="C1250" s="269"/>
      <c r="D1250" s="270">
        <v>0</v>
      </c>
      <c r="E1250" s="266"/>
      <c r="F1250" s="271"/>
    </row>
    <row r="1251" ht="17.25" customHeight="1" spans="1:6">
      <c r="A1251" s="275" t="s">
        <v>1116</v>
      </c>
      <c r="B1251" s="269">
        <v>0</v>
      </c>
      <c r="C1251" s="269"/>
      <c r="D1251" s="270">
        <v>0</v>
      </c>
      <c r="E1251" s="266"/>
      <c r="F1251" s="271"/>
    </row>
    <row r="1252" ht="17.25" customHeight="1" spans="1:6">
      <c r="A1252" s="275" t="s">
        <v>1117</v>
      </c>
      <c r="B1252" s="269">
        <v>0</v>
      </c>
      <c r="C1252" s="269"/>
      <c r="D1252" s="270">
        <v>0</v>
      </c>
      <c r="E1252" s="266"/>
      <c r="F1252" s="271"/>
    </row>
    <row r="1253" ht="17.25" customHeight="1" spans="1:6">
      <c r="A1253" s="275" t="s">
        <v>1118</v>
      </c>
      <c r="B1253" s="269">
        <v>0</v>
      </c>
      <c r="C1253" s="269"/>
      <c r="D1253" s="270">
        <v>0</v>
      </c>
      <c r="E1253" s="266"/>
      <c r="F1253" s="271"/>
    </row>
    <row r="1254" ht="17.25" customHeight="1" spans="1:6">
      <c r="A1254" s="277" t="s">
        <v>1119</v>
      </c>
      <c r="B1254" s="269">
        <v>0</v>
      </c>
      <c r="C1254" s="269"/>
      <c r="D1254" s="270">
        <v>679</v>
      </c>
      <c r="E1254" s="266"/>
      <c r="F1254" s="271">
        <v>4.55704697986577</v>
      </c>
    </row>
    <row r="1255" ht="17.25" customHeight="1" spans="1:6">
      <c r="A1255" s="275" t="s">
        <v>1120</v>
      </c>
      <c r="B1255" s="269">
        <v>0</v>
      </c>
      <c r="C1255" s="269"/>
      <c r="D1255" s="270">
        <v>165</v>
      </c>
      <c r="E1255" s="266"/>
      <c r="F1255" s="271">
        <v>1.10738255033557</v>
      </c>
    </row>
    <row r="1256" ht="17.25" customHeight="1" spans="1:6">
      <c r="A1256" s="275" t="s">
        <v>1121</v>
      </c>
      <c r="B1256" s="269">
        <v>0</v>
      </c>
      <c r="C1256" s="269"/>
      <c r="D1256" s="270">
        <v>0</v>
      </c>
      <c r="E1256" s="266"/>
      <c r="F1256" s="271"/>
    </row>
    <row r="1257" ht="17.25" customHeight="1" spans="1:6">
      <c r="A1257" s="275" t="s">
        <v>1122</v>
      </c>
      <c r="B1257" s="269">
        <v>0</v>
      </c>
      <c r="C1257" s="269"/>
      <c r="D1257" s="270">
        <v>514</v>
      </c>
      <c r="E1257" s="266"/>
      <c r="F1257" s="271"/>
    </row>
    <row r="1258" ht="17.25" customHeight="1" spans="1:6">
      <c r="A1258" s="275" t="s">
        <v>1123</v>
      </c>
      <c r="B1258" s="269">
        <v>0</v>
      </c>
      <c r="C1258" s="269"/>
      <c r="D1258" s="270">
        <v>0</v>
      </c>
      <c r="E1258" s="266"/>
      <c r="F1258" s="271"/>
    </row>
    <row r="1259" ht="17.25" customHeight="1" spans="1:6">
      <c r="A1259" s="275" t="s">
        <v>1124</v>
      </c>
      <c r="B1259" s="269">
        <v>0</v>
      </c>
      <c r="C1259" s="269"/>
      <c r="D1259" s="270">
        <v>0</v>
      </c>
      <c r="E1259" s="266"/>
      <c r="F1259" s="271"/>
    </row>
    <row r="1260" ht="17.25" customHeight="1" spans="1:6">
      <c r="A1260" s="277" t="s">
        <v>1125</v>
      </c>
      <c r="B1260" s="269">
        <v>0</v>
      </c>
      <c r="C1260" s="269"/>
      <c r="D1260" s="270">
        <v>0</v>
      </c>
      <c r="E1260" s="266"/>
      <c r="F1260" s="271"/>
    </row>
    <row r="1261" ht="17.25" customHeight="1" spans="1:6">
      <c r="A1261" s="275" t="s">
        <v>1126</v>
      </c>
      <c r="B1261" s="269">
        <v>0</v>
      </c>
      <c r="C1261" s="269"/>
      <c r="D1261" s="270">
        <v>0</v>
      </c>
      <c r="E1261" s="266"/>
      <c r="F1261" s="271"/>
    </row>
    <row r="1262" ht="17.25" customHeight="1" spans="1:6">
      <c r="A1262" s="275" t="s">
        <v>1127</v>
      </c>
      <c r="B1262" s="269">
        <v>0</v>
      </c>
      <c r="C1262" s="269"/>
      <c r="D1262" s="270">
        <v>0</v>
      </c>
      <c r="E1262" s="266"/>
      <c r="F1262" s="271"/>
    </row>
    <row r="1263" ht="17.25" customHeight="1" spans="1:6">
      <c r="A1263" s="275" t="s">
        <v>1128</v>
      </c>
      <c r="B1263" s="269">
        <v>0</v>
      </c>
      <c r="C1263" s="269"/>
      <c r="D1263" s="270">
        <v>0</v>
      </c>
      <c r="E1263" s="266"/>
      <c r="F1263" s="271"/>
    </row>
    <row r="1264" ht="17.25" customHeight="1" spans="1:6">
      <c r="A1264" s="275" t="s">
        <v>1129</v>
      </c>
      <c r="B1264" s="269">
        <v>0</v>
      </c>
      <c r="C1264" s="269"/>
      <c r="D1264" s="270">
        <v>0</v>
      </c>
      <c r="E1264" s="266"/>
      <c r="F1264" s="271"/>
    </row>
    <row r="1265" ht="17.25" customHeight="1" spans="1:6">
      <c r="A1265" s="275" t="s">
        <v>1130</v>
      </c>
      <c r="B1265" s="269">
        <v>0</v>
      </c>
      <c r="C1265" s="269"/>
      <c r="D1265" s="270">
        <v>0</v>
      </c>
      <c r="E1265" s="266"/>
      <c r="F1265" s="271"/>
    </row>
    <row r="1266" ht="17.25" customHeight="1" spans="1:6">
      <c r="A1266" s="275" t="s">
        <v>1131</v>
      </c>
      <c r="B1266" s="269">
        <v>0</v>
      </c>
      <c r="C1266" s="269"/>
      <c r="D1266" s="270">
        <v>0</v>
      </c>
      <c r="E1266" s="266"/>
      <c r="F1266" s="271"/>
    </row>
    <row r="1267" ht="17.25" customHeight="1" spans="1:6">
      <c r="A1267" s="275" t="s">
        <v>1132</v>
      </c>
      <c r="B1267" s="269">
        <v>0</v>
      </c>
      <c r="C1267" s="269"/>
      <c r="D1267" s="270">
        <v>0</v>
      </c>
      <c r="E1267" s="266"/>
      <c r="F1267" s="271"/>
    </row>
    <row r="1268" ht="17.25" customHeight="1" spans="1:6">
      <c r="A1268" s="275" t="s">
        <v>1133</v>
      </c>
      <c r="B1268" s="269">
        <v>0</v>
      </c>
      <c r="C1268" s="269"/>
      <c r="D1268" s="270">
        <v>0</v>
      </c>
      <c r="E1268" s="266"/>
      <c r="F1268" s="271"/>
    </row>
    <row r="1269" ht="17.25" customHeight="1" spans="1:6">
      <c r="A1269" s="275" t="s">
        <v>1134</v>
      </c>
      <c r="B1269" s="269">
        <v>0</v>
      </c>
      <c r="C1269" s="269"/>
      <c r="D1269" s="270">
        <v>0</v>
      </c>
      <c r="E1269" s="266"/>
      <c r="F1269" s="271"/>
    </row>
    <row r="1270" ht="17.25" customHeight="1" spans="1:6">
      <c r="A1270" s="275" t="s">
        <v>1135</v>
      </c>
      <c r="B1270" s="269">
        <v>0</v>
      </c>
      <c r="C1270" s="269"/>
      <c r="D1270" s="270">
        <v>0</v>
      </c>
      <c r="E1270" s="266"/>
      <c r="F1270" s="271"/>
    </row>
    <row r="1271" ht="17.25" customHeight="1" spans="1:6">
      <c r="A1271" s="275" t="s">
        <v>1136</v>
      </c>
      <c r="B1271" s="269">
        <v>0</v>
      </c>
      <c r="C1271" s="269"/>
      <c r="D1271" s="270">
        <v>0</v>
      </c>
      <c r="E1271" s="266"/>
      <c r="F1271" s="271"/>
    </row>
    <row r="1272" ht="17.25" customHeight="1" spans="1:6">
      <c r="A1272" s="268" t="s">
        <v>59</v>
      </c>
      <c r="B1272" s="269">
        <v>1837</v>
      </c>
      <c r="C1272" s="269">
        <v>3069</v>
      </c>
      <c r="D1272" s="270">
        <v>2886</v>
      </c>
      <c r="E1272" s="266"/>
      <c r="F1272" s="271"/>
    </row>
    <row r="1273" ht="17.25" customHeight="1" spans="1:6">
      <c r="A1273" s="277" t="s">
        <v>1137</v>
      </c>
      <c r="B1273" s="269">
        <v>694</v>
      </c>
      <c r="C1273" s="269"/>
      <c r="D1273" s="270">
        <v>1005</v>
      </c>
      <c r="E1273" s="266"/>
      <c r="F1273" s="271"/>
    </row>
    <row r="1274" ht="17.25" customHeight="1" spans="1:6">
      <c r="A1274" s="275" t="s">
        <v>180</v>
      </c>
      <c r="B1274" s="269">
        <v>450</v>
      </c>
      <c r="C1274" s="269"/>
      <c r="D1274" s="270">
        <v>481</v>
      </c>
      <c r="E1274" s="266"/>
      <c r="F1274" s="271"/>
    </row>
    <row r="1275" ht="17.25" customHeight="1" spans="1:6">
      <c r="A1275" s="275" t="s">
        <v>181</v>
      </c>
      <c r="B1275" s="269">
        <v>37</v>
      </c>
      <c r="C1275" s="269"/>
      <c r="D1275" s="270">
        <v>18</v>
      </c>
      <c r="E1275" s="266"/>
      <c r="F1275" s="271"/>
    </row>
    <row r="1276" ht="17.25" customHeight="1" spans="1:6">
      <c r="A1276" s="275" t="s">
        <v>182</v>
      </c>
      <c r="B1276" s="269">
        <v>0</v>
      </c>
      <c r="C1276" s="269"/>
      <c r="D1276" s="270">
        <v>0</v>
      </c>
      <c r="E1276" s="266"/>
      <c r="F1276" s="271"/>
    </row>
    <row r="1277" ht="17.25" customHeight="1" spans="1:6">
      <c r="A1277" s="275" t="s">
        <v>1138</v>
      </c>
      <c r="B1277" s="269">
        <v>0</v>
      </c>
      <c r="C1277" s="269"/>
      <c r="D1277" s="270">
        <v>0</v>
      </c>
      <c r="E1277" s="266"/>
      <c r="F1277" s="271"/>
    </row>
    <row r="1278" ht="17.25" customHeight="1" spans="1:6">
      <c r="A1278" s="275" t="s">
        <v>1139</v>
      </c>
      <c r="B1278" s="269">
        <v>0</v>
      </c>
      <c r="C1278" s="269"/>
      <c r="D1278" s="270">
        <v>0</v>
      </c>
      <c r="E1278" s="266"/>
      <c r="F1278" s="271"/>
    </row>
    <row r="1279" ht="17.25" customHeight="1" spans="1:6">
      <c r="A1279" s="275" t="s">
        <v>1140</v>
      </c>
      <c r="B1279" s="269">
        <v>29</v>
      </c>
      <c r="C1279" s="269"/>
      <c r="D1279" s="270">
        <v>254</v>
      </c>
      <c r="E1279" s="266"/>
      <c r="F1279" s="271"/>
    </row>
    <row r="1280" ht="17.25" customHeight="1" spans="1:6">
      <c r="A1280" s="275" t="s">
        <v>1141</v>
      </c>
      <c r="B1280" s="269">
        <v>0</v>
      </c>
      <c r="C1280" s="269"/>
      <c r="D1280" s="270">
        <v>0</v>
      </c>
      <c r="E1280" s="266"/>
      <c r="F1280" s="271"/>
    </row>
    <row r="1281" ht="17.25" customHeight="1" spans="1:6">
      <c r="A1281" s="275" t="s">
        <v>1142</v>
      </c>
      <c r="B1281" s="269">
        <v>155</v>
      </c>
      <c r="C1281" s="269"/>
      <c r="D1281" s="270">
        <v>179</v>
      </c>
      <c r="E1281" s="266"/>
      <c r="F1281" s="271"/>
    </row>
    <row r="1282" ht="17.25" customHeight="1" spans="1:6">
      <c r="A1282" s="275" t="s">
        <v>1143</v>
      </c>
      <c r="B1282" s="269"/>
      <c r="C1282" s="269"/>
      <c r="D1282" s="270">
        <v>9</v>
      </c>
      <c r="E1282" s="266"/>
      <c r="F1282" s="271"/>
    </row>
    <row r="1283" ht="17.25" customHeight="1" spans="1:6">
      <c r="A1283" s="275" t="s">
        <v>189</v>
      </c>
      <c r="B1283" s="269">
        <v>23</v>
      </c>
      <c r="C1283" s="269"/>
      <c r="D1283" s="270">
        <v>64</v>
      </c>
      <c r="E1283" s="266"/>
      <c r="F1283" s="271"/>
    </row>
    <row r="1284" ht="17.25" customHeight="1" spans="1:6">
      <c r="A1284" s="275" t="s">
        <v>1144</v>
      </c>
      <c r="B1284" s="269">
        <v>0</v>
      </c>
      <c r="C1284" s="269"/>
      <c r="D1284" s="270">
        <v>0</v>
      </c>
      <c r="E1284" s="266"/>
      <c r="F1284" s="271"/>
    </row>
    <row r="1285" ht="17.25" customHeight="1" spans="1:6">
      <c r="A1285" s="277" t="s">
        <v>1145</v>
      </c>
      <c r="B1285" s="269">
        <v>1010</v>
      </c>
      <c r="C1285" s="269"/>
      <c r="D1285" s="270">
        <v>1175</v>
      </c>
      <c r="E1285" s="266"/>
      <c r="F1285" s="271"/>
    </row>
    <row r="1286" ht="17.25" customHeight="1" spans="1:6">
      <c r="A1286" s="275" t="s">
        <v>180</v>
      </c>
      <c r="B1286" s="269">
        <v>0</v>
      </c>
      <c r="C1286" s="269"/>
      <c r="D1286" s="270">
        <v>0</v>
      </c>
      <c r="E1286" s="266"/>
      <c r="F1286" s="271"/>
    </row>
    <row r="1287" ht="17.25" customHeight="1" spans="1:6">
      <c r="A1287" s="275" t="s">
        <v>181</v>
      </c>
      <c r="B1287" s="269">
        <v>0</v>
      </c>
      <c r="C1287" s="269"/>
      <c r="D1287" s="270">
        <v>0</v>
      </c>
      <c r="E1287" s="266"/>
      <c r="F1287" s="271"/>
    </row>
    <row r="1288" ht="17.25" customHeight="1" spans="1:6">
      <c r="A1288" s="275" t="s">
        <v>182</v>
      </c>
      <c r="B1288" s="269">
        <v>0</v>
      </c>
      <c r="C1288" s="269"/>
      <c r="D1288" s="270">
        <v>0</v>
      </c>
      <c r="E1288" s="266"/>
      <c r="F1288" s="271"/>
    </row>
    <row r="1289" ht="17.25" customHeight="1" spans="1:6">
      <c r="A1289" s="275" t="s">
        <v>1146</v>
      </c>
      <c r="B1289" s="269">
        <v>0</v>
      </c>
      <c r="C1289" s="269"/>
      <c r="D1289" s="270">
        <v>1175</v>
      </c>
      <c r="E1289" s="266"/>
      <c r="F1289" s="271"/>
    </row>
    <row r="1290" ht="17.25" customHeight="1" spans="1:6">
      <c r="A1290" s="275" t="s">
        <v>1147</v>
      </c>
      <c r="B1290" s="269">
        <v>0</v>
      </c>
      <c r="C1290" s="269"/>
      <c r="D1290" s="270">
        <v>0</v>
      </c>
      <c r="E1290" s="266"/>
      <c r="F1290" s="271"/>
    </row>
    <row r="1291" ht="17.25" customHeight="1" spans="1:6">
      <c r="A1291" s="275" t="s">
        <v>1148</v>
      </c>
      <c r="B1291" s="269">
        <v>0</v>
      </c>
      <c r="C1291" s="269"/>
      <c r="D1291" s="270">
        <v>0</v>
      </c>
      <c r="E1291" s="266"/>
      <c r="F1291" s="271"/>
    </row>
    <row r="1292" ht="17.25" customHeight="1" spans="1:6">
      <c r="A1292" s="275" t="s">
        <v>180</v>
      </c>
      <c r="B1292" s="269">
        <v>0</v>
      </c>
      <c r="C1292" s="269"/>
      <c r="D1292" s="270">
        <v>0</v>
      </c>
      <c r="E1292" s="266"/>
      <c r="F1292" s="271"/>
    </row>
    <row r="1293" ht="17.25" customHeight="1" spans="1:6">
      <c r="A1293" s="275" t="s">
        <v>181</v>
      </c>
      <c r="B1293" s="269">
        <v>0</v>
      </c>
      <c r="C1293" s="269"/>
      <c r="D1293" s="270">
        <v>0</v>
      </c>
      <c r="E1293" s="266"/>
      <c r="F1293" s="271"/>
    </row>
    <row r="1294" ht="17.25" customHeight="1" spans="1:6">
      <c r="A1294" s="275" t="s">
        <v>182</v>
      </c>
      <c r="B1294" s="269">
        <v>0</v>
      </c>
      <c r="C1294" s="269"/>
      <c r="D1294" s="270">
        <v>0</v>
      </c>
      <c r="E1294" s="266"/>
      <c r="F1294" s="271"/>
    </row>
    <row r="1295" ht="17.25" customHeight="1" spans="1:6">
      <c r="A1295" s="275" t="s">
        <v>1149</v>
      </c>
      <c r="B1295" s="269">
        <v>0</v>
      </c>
      <c r="C1295" s="269"/>
      <c r="D1295" s="270">
        <v>0</v>
      </c>
      <c r="E1295" s="266"/>
      <c r="F1295" s="271"/>
    </row>
    <row r="1296" ht="17.25" customHeight="1" spans="1:6">
      <c r="A1296" s="275" t="s">
        <v>1150</v>
      </c>
      <c r="B1296" s="269">
        <v>1010</v>
      </c>
      <c r="C1296" s="269"/>
      <c r="D1296" s="270">
        <v>0</v>
      </c>
      <c r="E1296" s="266"/>
      <c r="F1296" s="271"/>
    </row>
    <row r="1297" ht="17.25" customHeight="1" spans="1:6">
      <c r="A1297" s="277" t="s">
        <v>1151</v>
      </c>
      <c r="B1297" s="269">
        <v>0</v>
      </c>
      <c r="C1297" s="269"/>
      <c r="D1297" s="270">
        <v>0</v>
      </c>
      <c r="E1297" s="266"/>
      <c r="F1297" s="271"/>
    </row>
    <row r="1298" ht="17.25" customHeight="1" spans="1:6">
      <c r="A1298" s="275" t="s">
        <v>180</v>
      </c>
      <c r="B1298" s="269">
        <v>0</v>
      </c>
      <c r="C1298" s="269"/>
      <c r="D1298" s="270">
        <v>0</v>
      </c>
      <c r="E1298" s="266"/>
      <c r="F1298" s="271"/>
    </row>
    <row r="1299" ht="17.25" customHeight="1" spans="1:6">
      <c r="A1299" s="275" t="s">
        <v>181</v>
      </c>
      <c r="B1299" s="269">
        <v>0</v>
      </c>
      <c r="C1299" s="269"/>
      <c r="D1299" s="270">
        <v>0</v>
      </c>
      <c r="E1299" s="266"/>
      <c r="F1299" s="271"/>
    </row>
    <row r="1300" ht="17.25" customHeight="1" spans="1:6">
      <c r="A1300" s="275" t="s">
        <v>182</v>
      </c>
      <c r="B1300" s="269">
        <v>0</v>
      </c>
      <c r="C1300" s="269"/>
      <c r="D1300" s="270">
        <v>0</v>
      </c>
      <c r="E1300" s="266"/>
      <c r="F1300" s="271"/>
    </row>
    <row r="1301" ht="17.25" customHeight="1" spans="1:6">
      <c r="A1301" s="275" t="s">
        <v>1152</v>
      </c>
      <c r="B1301" s="269">
        <v>0</v>
      </c>
      <c r="C1301" s="269"/>
      <c r="D1301" s="270">
        <v>0</v>
      </c>
      <c r="E1301" s="266"/>
      <c r="F1301" s="271"/>
    </row>
    <row r="1302" ht="17.25" customHeight="1" spans="1:6">
      <c r="A1302" s="275" t="s">
        <v>189</v>
      </c>
      <c r="B1302" s="269">
        <v>0</v>
      </c>
      <c r="C1302" s="269"/>
      <c r="D1302" s="270">
        <v>0</v>
      </c>
      <c r="E1302" s="266" t="e">
        <f>D1302/C1302*100</f>
        <v>#DIV/0!</v>
      </c>
      <c r="F1302" s="271"/>
    </row>
    <row r="1303" ht="17.25" customHeight="1" spans="1:6">
      <c r="A1303" s="275" t="s">
        <v>1153</v>
      </c>
      <c r="B1303" s="269">
        <v>0</v>
      </c>
      <c r="C1303" s="269"/>
      <c r="D1303" s="270">
        <v>0</v>
      </c>
      <c r="E1303" s="266"/>
      <c r="F1303" s="271"/>
    </row>
    <row r="1304" ht="17.25" customHeight="1" spans="1:6">
      <c r="A1304" s="277" t="s">
        <v>1154</v>
      </c>
      <c r="B1304" s="269">
        <v>99</v>
      </c>
      <c r="C1304" s="269"/>
      <c r="D1304" s="270">
        <v>0</v>
      </c>
      <c r="E1304" s="266"/>
      <c r="F1304" s="271"/>
    </row>
    <row r="1305" ht="17.25" customHeight="1" spans="1:6">
      <c r="A1305" s="275" t="s">
        <v>180</v>
      </c>
      <c r="B1305" s="269">
        <v>99</v>
      </c>
      <c r="C1305" s="269"/>
      <c r="D1305" s="270">
        <v>53</v>
      </c>
      <c r="E1305" s="266"/>
      <c r="F1305" s="271"/>
    </row>
    <row r="1306" ht="17.25" customHeight="1" spans="1:6">
      <c r="A1306" s="275" t="s">
        <v>181</v>
      </c>
      <c r="B1306" s="269">
        <v>0</v>
      </c>
      <c r="C1306" s="269"/>
      <c r="D1306" s="270">
        <v>53</v>
      </c>
      <c r="E1306" s="266"/>
      <c r="F1306" s="271"/>
    </row>
    <row r="1307" ht="17.25" customHeight="1" spans="1:6">
      <c r="A1307" s="275" t="s">
        <v>182</v>
      </c>
      <c r="B1307" s="269">
        <v>0</v>
      </c>
      <c r="C1307" s="269"/>
      <c r="D1307" s="270">
        <v>0</v>
      </c>
      <c r="E1307" s="266"/>
      <c r="F1307" s="271"/>
    </row>
    <row r="1308" ht="17.25" customHeight="1" spans="1:6">
      <c r="A1308" s="275" t="s">
        <v>1155</v>
      </c>
      <c r="B1308" s="269">
        <v>0</v>
      </c>
      <c r="C1308" s="269"/>
      <c r="D1308" s="270">
        <v>0</v>
      </c>
      <c r="E1308" s="266"/>
      <c r="F1308" s="271"/>
    </row>
    <row r="1309" ht="17.25" customHeight="1" spans="1:6">
      <c r="A1309" s="275" t="s">
        <v>1156</v>
      </c>
      <c r="B1309" s="269">
        <v>0</v>
      </c>
      <c r="C1309" s="269"/>
      <c r="D1309" s="270">
        <v>0</v>
      </c>
      <c r="E1309" s="266"/>
      <c r="F1309" s="271"/>
    </row>
    <row r="1310" ht="17.25" customHeight="1" spans="1:6">
      <c r="A1310" s="275" t="s">
        <v>1157</v>
      </c>
      <c r="B1310" s="269">
        <v>0</v>
      </c>
      <c r="C1310" s="269"/>
      <c r="D1310" s="270">
        <v>0</v>
      </c>
      <c r="E1310" s="266"/>
      <c r="F1310" s="271"/>
    </row>
    <row r="1311" ht="17.25" customHeight="1" spans="1:6">
      <c r="A1311" s="275" t="s">
        <v>1158</v>
      </c>
      <c r="B1311" s="269">
        <v>0</v>
      </c>
      <c r="C1311" s="269"/>
      <c r="D1311" s="270">
        <v>0</v>
      </c>
      <c r="E1311" s="266"/>
      <c r="F1311" s="271"/>
    </row>
    <row r="1312" ht="17.25" customHeight="1" spans="1:6">
      <c r="A1312" s="275" t="s">
        <v>1159</v>
      </c>
      <c r="B1312" s="269">
        <v>0</v>
      </c>
      <c r="C1312" s="269"/>
      <c r="D1312" s="270">
        <v>0</v>
      </c>
      <c r="E1312" s="266"/>
      <c r="F1312" s="271"/>
    </row>
    <row r="1313" ht="17.25" customHeight="1" spans="1:6">
      <c r="A1313" s="275" t="s">
        <v>1160</v>
      </c>
      <c r="B1313" s="269">
        <v>0</v>
      </c>
      <c r="C1313" s="269"/>
      <c r="D1313" s="270">
        <v>0</v>
      </c>
      <c r="E1313" s="266"/>
      <c r="F1313" s="271"/>
    </row>
    <row r="1314" ht="17.25" customHeight="1" spans="1:6">
      <c r="A1314" s="275" t="s">
        <v>1161</v>
      </c>
      <c r="B1314" s="269">
        <v>0</v>
      </c>
      <c r="C1314" s="269"/>
      <c r="D1314" s="270">
        <v>0</v>
      </c>
      <c r="E1314" s="266"/>
      <c r="F1314" s="271"/>
    </row>
    <row r="1315" ht="17.25" customHeight="1" spans="1:6">
      <c r="A1315" s="275" t="s">
        <v>1162</v>
      </c>
      <c r="B1315" s="269">
        <v>0</v>
      </c>
      <c r="C1315" s="269"/>
      <c r="D1315" s="270">
        <v>0</v>
      </c>
      <c r="E1315" s="266"/>
      <c r="F1315" s="271"/>
    </row>
    <row r="1316" ht="17.25" customHeight="1" spans="1:6">
      <c r="A1316" s="275" t="s">
        <v>1163</v>
      </c>
      <c r="B1316" s="269">
        <v>0</v>
      </c>
      <c r="C1316" s="269"/>
      <c r="D1316" s="270">
        <v>0</v>
      </c>
      <c r="E1316" s="266"/>
      <c r="F1316" s="271"/>
    </row>
    <row r="1317" ht="17.25" customHeight="1" spans="1:6">
      <c r="A1317" s="277" t="s">
        <v>1164</v>
      </c>
      <c r="B1317" s="269">
        <v>34</v>
      </c>
      <c r="C1317" s="269"/>
      <c r="D1317" s="270">
        <v>0</v>
      </c>
      <c r="E1317" s="266"/>
      <c r="F1317" s="271"/>
    </row>
    <row r="1318" ht="17.25" customHeight="1" spans="1:6">
      <c r="A1318" s="275" t="s">
        <v>1165</v>
      </c>
      <c r="B1318" s="269">
        <v>0</v>
      </c>
      <c r="C1318" s="269"/>
      <c r="D1318" s="270">
        <v>218</v>
      </c>
      <c r="E1318" s="266"/>
      <c r="F1318" s="271"/>
    </row>
    <row r="1319" ht="17.25" customHeight="1" spans="1:6">
      <c r="A1319" s="275" t="s">
        <v>1166</v>
      </c>
      <c r="B1319" s="269">
        <v>0</v>
      </c>
      <c r="C1319" s="269"/>
      <c r="D1319" s="270">
        <v>218</v>
      </c>
      <c r="E1319" s="266"/>
      <c r="F1319" s="271"/>
    </row>
    <row r="1320" ht="17.25" customHeight="1" spans="1:6">
      <c r="A1320" s="275" t="s">
        <v>1167</v>
      </c>
      <c r="B1320" s="269">
        <v>34</v>
      </c>
      <c r="C1320" s="269"/>
      <c r="D1320" s="270">
        <v>0</v>
      </c>
      <c r="E1320" s="266" t="e">
        <f>D1320/C1320*100</f>
        <v>#DIV/0!</v>
      </c>
      <c r="F1320" s="271"/>
    </row>
    <row r="1321" ht="17.25" customHeight="1" spans="1:6">
      <c r="A1321" s="277" t="s">
        <v>1168</v>
      </c>
      <c r="B1321" s="269">
        <v>0</v>
      </c>
      <c r="C1321" s="269"/>
      <c r="D1321" s="270">
        <v>0</v>
      </c>
      <c r="E1321" s="266"/>
      <c r="F1321" s="271"/>
    </row>
    <row r="1322" ht="17.25" customHeight="1" spans="1:6">
      <c r="A1322" s="275" t="s">
        <v>1169</v>
      </c>
      <c r="B1322" s="269">
        <v>0</v>
      </c>
      <c r="C1322" s="269"/>
      <c r="D1322" s="270">
        <v>435</v>
      </c>
      <c r="E1322" s="266"/>
      <c r="F1322" s="271"/>
    </row>
    <row r="1323" ht="17.25" customHeight="1" spans="1:6">
      <c r="A1323" s="275" t="s">
        <v>1170</v>
      </c>
      <c r="B1323" s="269">
        <v>0</v>
      </c>
      <c r="C1323" s="269"/>
      <c r="D1323" s="270">
        <v>112</v>
      </c>
      <c r="E1323" s="266"/>
      <c r="F1323" s="271"/>
    </row>
    <row r="1324" ht="17.25" customHeight="1" spans="1:6">
      <c r="A1324" s="275" t="s">
        <v>1171</v>
      </c>
      <c r="B1324" s="269">
        <v>0</v>
      </c>
      <c r="C1324" s="269"/>
      <c r="D1324" s="270">
        <v>14</v>
      </c>
      <c r="E1324" s="266"/>
      <c r="F1324" s="271"/>
    </row>
    <row r="1325" ht="17.25" customHeight="1" spans="1:6">
      <c r="A1325" s="275" t="s">
        <v>1172</v>
      </c>
      <c r="B1325" s="269">
        <v>0</v>
      </c>
      <c r="C1325" s="269"/>
      <c r="D1325" s="270">
        <v>0</v>
      </c>
      <c r="E1325" s="266"/>
      <c r="F1325" s="271"/>
    </row>
    <row r="1326" ht="17.25" customHeight="1" spans="1:6">
      <c r="A1326" s="275" t="s">
        <v>1173</v>
      </c>
      <c r="B1326" s="269">
        <v>0</v>
      </c>
      <c r="C1326" s="269"/>
      <c r="D1326" s="270">
        <v>309</v>
      </c>
      <c r="E1326" s="266"/>
      <c r="F1326" s="271"/>
    </row>
    <row r="1327" ht="17.25" customHeight="1" spans="1:6">
      <c r="A1327" s="277" t="s">
        <v>1174</v>
      </c>
      <c r="B1327" s="269">
        <v>0</v>
      </c>
      <c r="C1327" s="269"/>
      <c r="D1327" s="270">
        <v>0</v>
      </c>
      <c r="E1327" s="266"/>
      <c r="F1327" s="271"/>
    </row>
    <row r="1328" ht="17.25" customHeight="1" spans="1:6">
      <c r="A1328" s="277" t="s">
        <v>1175</v>
      </c>
      <c r="B1328" s="269">
        <v>0</v>
      </c>
      <c r="C1328" s="269"/>
      <c r="D1328" s="269">
        <v>0</v>
      </c>
      <c r="E1328" s="266"/>
      <c r="F1328" s="271"/>
    </row>
    <row r="1329" ht="17.25" customHeight="1" spans="1:6">
      <c r="A1329" s="268" t="s">
        <v>60</v>
      </c>
      <c r="B1329" s="269">
        <v>2020</v>
      </c>
      <c r="C1329" s="269"/>
      <c r="D1329" s="269">
        <v>0</v>
      </c>
      <c r="E1329" s="266"/>
      <c r="F1329" s="271"/>
    </row>
    <row r="1330" ht="17.25" customHeight="1" spans="1:6">
      <c r="A1330" s="275" t="s">
        <v>1176</v>
      </c>
      <c r="B1330" s="269">
        <v>2020</v>
      </c>
      <c r="C1330" s="269"/>
      <c r="D1330" s="269">
        <v>0</v>
      </c>
      <c r="E1330" s="266"/>
      <c r="F1330" s="271"/>
    </row>
    <row r="1331" ht="17.25" customHeight="1" spans="1:6">
      <c r="A1331" s="268" t="s">
        <v>61</v>
      </c>
      <c r="B1331" s="269">
        <v>0</v>
      </c>
      <c r="C1331" s="269">
        <v>5514</v>
      </c>
      <c r="D1331" s="269">
        <v>0</v>
      </c>
      <c r="E1331" s="266">
        <f>D1331/C1331*100</f>
        <v>0</v>
      </c>
      <c r="F1331" s="271">
        <v>0</v>
      </c>
    </row>
    <row r="1332" ht="17.25" customHeight="1" spans="1:6">
      <c r="A1332" s="277" t="s">
        <v>1177</v>
      </c>
      <c r="B1332" s="269"/>
      <c r="C1332" s="269"/>
      <c r="D1332" s="269">
        <v>0</v>
      </c>
      <c r="E1332" s="266"/>
      <c r="F1332" s="271">
        <v>0</v>
      </c>
    </row>
    <row r="1333" ht="17.25" customHeight="1" spans="1:6">
      <c r="A1333" s="277" t="s">
        <v>156</v>
      </c>
      <c r="B1333" s="269">
        <v>0</v>
      </c>
      <c r="C1333" s="269"/>
      <c r="D1333" s="269">
        <v>0</v>
      </c>
      <c r="E1333" s="266"/>
      <c r="F1333" s="271">
        <v>0</v>
      </c>
    </row>
    <row r="1334" ht="17.25" customHeight="1" spans="1:6">
      <c r="A1334" s="275" t="s">
        <v>152</v>
      </c>
      <c r="B1334" s="269">
        <v>0</v>
      </c>
      <c r="C1334" s="269"/>
      <c r="D1334" s="269">
        <v>0</v>
      </c>
      <c r="E1334" s="266"/>
      <c r="F1334" s="271"/>
    </row>
    <row r="1335" ht="17.25" customHeight="1" spans="1:6">
      <c r="A1335" s="268" t="s">
        <v>62</v>
      </c>
      <c r="B1335" s="269">
        <v>9470</v>
      </c>
      <c r="C1335" s="269">
        <f>9470-1500</f>
        <v>7970</v>
      </c>
      <c r="D1335" s="269">
        <v>7622</v>
      </c>
      <c r="E1335" s="266">
        <f>D1335/C1335*100</f>
        <v>95.633626097867</v>
      </c>
      <c r="F1335" s="271">
        <v>0.867812820220881</v>
      </c>
    </row>
    <row r="1336" ht="17.25" customHeight="1" spans="1:6">
      <c r="A1336" s="268" t="s">
        <v>1178</v>
      </c>
      <c r="B1336" s="269">
        <v>9470</v>
      </c>
      <c r="C1336" s="269"/>
      <c r="D1336" s="269">
        <v>7619</v>
      </c>
      <c r="E1336" s="266"/>
      <c r="F1336" s="271">
        <v>0.867471251280884</v>
      </c>
    </row>
    <row r="1337" ht="17.25" customHeight="1" spans="1:6">
      <c r="A1337" s="268" t="s">
        <v>1179</v>
      </c>
      <c r="B1337" s="269">
        <v>7500</v>
      </c>
      <c r="C1337" s="269"/>
      <c r="D1337" s="269">
        <v>7616</v>
      </c>
      <c r="E1337" s="266"/>
      <c r="F1337" s="271">
        <v>1.08120386144236</v>
      </c>
    </row>
    <row r="1338" ht="17.25" customHeight="1" spans="1:6">
      <c r="A1338" s="268" t="s">
        <v>1180</v>
      </c>
      <c r="B1338" s="269">
        <v>0</v>
      </c>
      <c r="C1338" s="269"/>
      <c r="D1338" s="269">
        <v>3</v>
      </c>
      <c r="E1338" s="266"/>
      <c r="F1338" s="271"/>
    </row>
    <row r="1339" ht="17.25" customHeight="1" spans="1:6">
      <c r="A1339" s="268" t="s">
        <v>1181</v>
      </c>
      <c r="B1339" s="269">
        <v>0</v>
      </c>
      <c r="C1339" s="269"/>
      <c r="D1339" s="269">
        <v>0</v>
      </c>
      <c r="E1339" s="266"/>
      <c r="F1339" s="271"/>
    </row>
    <row r="1340" ht="17.25" customHeight="1" spans="1:6">
      <c r="A1340" s="268" t="s">
        <v>1182</v>
      </c>
      <c r="B1340" s="269">
        <v>1970</v>
      </c>
      <c r="C1340" s="269"/>
      <c r="D1340" s="269">
        <v>0</v>
      </c>
      <c r="E1340" s="266"/>
      <c r="F1340" s="271">
        <v>0</v>
      </c>
    </row>
    <row r="1341" ht="17.25" customHeight="1" spans="1:6">
      <c r="A1341" s="268" t="s">
        <v>63</v>
      </c>
      <c r="B1341" s="269">
        <v>0</v>
      </c>
      <c r="C1341" s="269">
        <v>50</v>
      </c>
      <c r="D1341" s="269">
        <v>34</v>
      </c>
      <c r="E1341" s="266">
        <f>D1341/C1341*100</f>
        <v>68</v>
      </c>
      <c r="F1341" s="271">
        <v>1.21428571428571</v>
      </c>
    </row>
    <row r="1342" ht="17.25" customHeight="1" spans="1:6">
      <c r="A1342" s="268" t="s">
        <v>1183</v>
      </c>
      <c r="B1342" s="269"/>
      <c r="C1342" s="269"/>
      <c r="D1342" s="269">
        <v>34</v>
      </c>
      <c r="E1342" s="266"/>
      <c r="F1342" s="271">
        <v>1.21428571428571</v>
      </c>
    </row>
    <row r="1343" s="250" customFormat="1" customHeight="1" spans="2:6">
      <c r="B1343" s="279"/>
      <c r="C1343" s="280"/>
      <c r="D1343" s="279"/>
      <c r="E1343" s="281"/>
      <c r="F1343" s="282"/>
    </row>
    <row r="1344" customHeight="1" spans="1:6">
      <c r="A1344" s="250"/>
      <c r="B1344" s="279"/>
      <c r="C1344" s="280"/>
      <c r="D1344" s="279"/>
      <c r="E1344" s="258"/>
      <c r="F1344" s="257"/>
    </row>
    <row r="1345" customHeight="1" spans="1:6">
      <c r="A1345" s="250"/>
      <c r="B1345" s="279"/>
      <c r="C1345" s="280"/>
      <c r="D1345" s="279"/>
      <c r="E1345" s="258"/>
      <c r="F1345" s="257"/>
    </row>
    <row r="1346" customHeight="1" spans="1:6">
      <c r="A1346" s="250"/>
      <c r="B1346" s="279"/>
      <c r="C1346" s="280"/>
      <c r="D1346" s="279"/>
      <c r="E1346" s="258"/>
      <c r="F1346" s="257"/>
    </row>
    <row r="1347" customHeight="1" spans="1:6">
      <c r="A1347" s="250"/>
      <c r="B1347" s="279"/>
      <c r="C1347" s="280"/>
      <c r="D1347" s="279"/>
      <c r="E1347" s="258"/>
      <c r="F1347" s="257"/>
    </row>
    <row r="1348" customHeight="1" spans="1:6">
      <c r="A1348" s="250"/>
      <c r="B1348" s="279"/>
      <c r="C1348" s="280"/>
      <c r="D1348" s="279"/>
      <c r="E1348" s="258"/>
      <c r="F1348" s="257"/>
    </row>
    <row r="1349" customHeight="1" spans="1:5">
      <c r="A1349" s="250"/>
      <c r="B1349" s="279"/>
      <c r="C1349" s="280"/>
      <c r="D1349" s="279"/>
      <c r="E1349" s="258"/>
    </row>
    <row r="1350" customHeight="1" spans="1:5">
      <c r="A1350" s="250"/>
      <c r="B1350" s="279"/>
      <c r="C1350" s="280"/>
      <c r="D1350" s="279"/>
      <c r="E1350" s="258"/>
    </row>
    <row r="1351" customHeight="1" spans="1:5">
      <c r="A1351" s="250"/>
      <c r="B1351" s="279"/>
      <c r="C1351" s="280"/>
      <c r="D1351" s="279"/>
      <c r="E1351" s="258"/>
    </row>
    <row r="1352" customHeight="1" spans="1:5">
      <c r="A1352" s="250"/>
      <c r="B1352" s="279"/>
      <c r="C1352" s="280"/>
      <c r="D1352" s="279"/>
      <c r="E1352" s="258"/>
    </row>
    <row r="1353" customHeight="1" spans="1:5">
      <c r="A1353" s="250"/>
      <c r="B1353" s="279"/>
      <c r="C1353" s="280"/>
      <c r="D1353" s="279"/>
      <c r="E1353" s="258"/>
    </row>
    <row r="1354" customHeight="1" spans="1:5">
      <c r="A1354" s="250"/>
      <c r="B1354" s="279"/>
      <c r="C1354" s="280"/>
      <c r="D1354" s="279"/>
      <c r="E1354" s="258"/>
    </row>
    <row r="1355" customHeight="1" spans="1:5">
      <c r="A1355" s="250"/>
      <c r="B1355" s="279"/>
      <c r="C1355" s="280"/>
      <c r="D1355" s="279"/>
      <c r="E1355" s="258"/>
    </row>
    <row r="1356" customHeight="1" spans="1:5">
      <c r="A1356" s="250"/>
      <c r="B1356" s="279"/>
      <c r="C1356" s="280"/>
      <c r="D1356" s="279"/>
      <c r="E1356" s="258"/>
    </row>
    <row r="1357" customHeight="1" spans="1:5">
      <c r="A1357" s="250"/>
      <c r="B1357" s="279"/>
      <c r="C1357" s="280"/>
      <c r="D1357" s="279"/>
      <c r="E1357" s="258"/>
    </row>
    <row r="1358" customHeight="1" spans="1:5">
      <c r="A1358" s="250"/>
      <c r="B1358" s="279"/>
      <c r="C1358" s="280"/>
      <c r="D1358" s="279"/>
      <c r="E1358" s="258"/>
    </row>
    <row r="1359" customHeight="1" spans="1:5">
      <c r="A1359" s="250"/>
      <c r="B1359" s="279"/>
      <c r="C1359" s="280"/>
      <c r="D1359" s="279"/>
      <c r="E1359" s="258"/>
    </row>
    <row r="1360" customHeight="1" spans="1:5">
      <c r="A1360" s="250"/>
      <c r="B1360" s="279"/>
      <c r="C1360" s="280"/>
      <c r="D1360" s="279"/>
      <c r="E1360" s="258"/>
    </row>
    <row r="1361" customHeight="1" spans="1:5">
      <c r="A1361" s="250"/>
      <c r="B1361" s="279"/>
      <c r="C1361" s="280"/>
      <c r="D1361" s="279"/>
      <c r="E1361" s="258"/>
    </row>
    <row r="1362" customHeight="1" spans="1:5">
      <c r="A1362" s="250"/>
      <c r="B1362" s="279"/>
      <c r="C1362" s="280"/>
      <c r="D1362" s="279"/>
      <c r="E1362" s="258"/>
    </row>
    <row r="1363" customHeight="1" spans="1:5">
      <c r="A1363" s="250"/>
      <c r="B1363" s="279"/>
      <c r="C1363" s="280"/>
      <c r="D1363" s="279"/>
      <c r="E1363" s="258"/>
    </row>
    <row r="1364" customHeight="1" spans="1:5">
      <c r="A1364" s="250"/>
      <c r="B1364" s="279"/>
      <c r="C1364" s="280"/>
      <c r="D1364" s="279"/>
      <c r="E1364" s="258"/>
    </row>
    <row r="1365" customHeight="1" spans="1:5">
      <c r="A1365" s="250"/>
      <c r="B1365" s="279"/>
      <c r="C1365" s="280"/>
      <c r="D1365" s="279"/>
      <c r="E1365" s="258"/>
    </row>
    <row r="1366" customHeight="1" spans="1:5">
      <c r="A1366" s="250"/>
      <c r="B1366" s="279"/>
      <c r="C1366" s="280"/>
      <c r="D1366" s="279"/>
      <c r="E1366" s="258"/>
    </row>
    <row r="1367" customHeight="1" spans="1:5">
      <c r="A1367" s="250"/>
      <c r="B1367" s="279"/>
      <c r="C1367" s="280"/>
      <c r="D1367" s="279"/>
      <c r="E1367" s="258"/>
    </row>
    <row r="1368" customHeight="1" spans="1:5">
      <c r="A1368" s="250"/>
      <c r="B1368" s="279"/>
      <c r="C1368" s="280"/>
      <c r="D1368" s="279"/>
      <c r="E1368" s="258"/>
    </row>
    <row r="1369" customHeight="1" spans="1:5">
      <c r="A1369" s="250"/>
      <c r="B1369" s="279"/>
      <c r="C1369" s="280"/>
      <c r="D1369" s="279"/>
      <c r="E1369" s="258"/>
    </row>
    <row r="1370" customHeight="1" spans="1:5">
      <c r="A1370" s="250"/>
      <c r="B1370" s="279"/>
      <c r="C1370" s="280"/>
      <c r="D1370" s="279"/>
      <c r="E1370" s="258"/>
    </row>
    <row r="1371" customHeight="1" spans="1:5">
      <c r="A1371" s="250"/>
      <c r="B1371" s="279"/>
      <c r="C1371" s="280"/>
      <c r="D1371" s="279"/>
      <c r="E1371" s="258"/>
    </row>
    <row r="1372" customHeight="1" spans="1:5">
      <c r="A1372" s="250"/>
      <c r="B1372" s="279"/>
      <c r="C1372" s="280"/>
      <c r="D1372" s="279"/>
      <c r="E1372" s="258"/>
    </row>
    <row r="1373" customHeight="1" spans="1:5">
      <c r="A1373" s="250"/>
      <c r="B1373" s="279"/>
      <c r="C1373" s="280"/>
      <c r="D1373" s="279"/>
      <c r="E1373" s="258"/>
    </row>
    <row r="1374" customHeight="1" spans="1:5">
      <c r="A1374" s="250"/>
      <c r="B1374" s="279"/>
      <c r="C1374" s="280"/>
      <c r="D1374" s="279"/>
      <c r="E1374" s="258"/>
    </row>
    <row r="1375" customHeight="1" spans="1:5">
      <c r="A1375" s="250"/>
      <c r="B1375" s="279"/>
      <c r="C1375" s="280"/>
      <c r="D1375" s="279"/>
      <c r="E1375" s="258"/>
    </row>
    <row r="1376" customHeight="1" spans="1:5">
      <c r="A1376" s="250"/>
      <c r="B1376" s="279"/>
      <c r="C1376" s="280"/>
      <c r="D1376" s="279"/>
      <c r="E1376" s="258"/>
    </row>
    <row r="1377" customHeight="1" spans="1:5">
      <c r="A1377" s="250"/>
      <c r="B1377" s="279"/>
      <c r="C1377" s="280"/>
      <c r="D1377" s="279"/>
      <c r="E1377" s="258"/>
    </row>
    <row r="1378" customHeight="1" spans="1:5">
      <c r="A1378" s="250"/>
      <c r="B1378" s="279"/>
      <c r="C1378" s="280"/>
      <c r="D1378" s="279"/>
      <c r="E1378" s="258"/>
    </row>
    <row r="1379" customHeight="1" spans="1:5">
      <c r="A1379" s="250"/>
      <c r="B1379" s="279"/>
      <c r="C1379" s="280"/>
      <c r="D1379" s="279"/>
      <c r="E1379" s="258"/>
    </row>
    <row r="1380" customHeight="1" spans="1:5">
      <c r="A1380" s="250"/>
      <c r="B1380" s="279"/>
      <c r="C1380" s="280"/>
      <c r="D1380" s="279"/>
      <c r="E1380" s="258"/>
    </row>
    <row r="1381" customHeight="1" spans="1:5">
      <c r="A1381" s="250"/>
      <c r="B1381" s="279"/>
      <c r="C1381" s="280"/>
      <c r="D1381" s="279"/>
      <c r="E1381" s="258"/>
    </row>
    <row r="1382" customHeight="1" spans="1:5">
      <c r="A1382" s="250"/>
      <c r="B1382" s="279"/>
      <c r="C1382" s="280"/>
      <c r="D1382" s="279"/>
      <c r="E1382" s="258"/>
    </row>
    <row r="1383" customHeight="1" spans="1:5">
      <c r="A1383" s="250"/>
      <c r="B1383" s="279"/>
      <c r="C1383" s="280"/>
      <c r="D1383" s="279"/>
      <c r="E1383" s="258"/>
    </row>
    <row r="1384" customHeight="1" spans="1:5">
      <c r="A1384" s="250"/>
      <c r="B1384" s="279"/>
      <c r="C1384" s="280"/>
      <c r="D1384" s="279"/>
      <c r="E1384" s="258"/>
    </row>
    <row r="1385" customHeight="1" spans="1:5">
      <c r="A1385" s="250"/>
      <c r="B1385" s="279"/>
      <c r="C1385" s="280"/>
      <c r="D1385" s="279"/>
      <c r="E1385" s="258"/>
    </row>
    <row r="1386" customHeight="1" spans="1:5">
      <c r="A1386" s="250"/>
      <c r="B1386" s="279"/>
      <c r="C1386" s="280"/>
      <c r="D1386" s="279"/>
      <c r="E1386" s="258"/>
    </row>
    <row r="1387" customHeight="1" spans="1:5">
      <c r="A1387" s="250"/>
      <c r="B1387" s="279"/>
      <c r="C1387" s="280"/>
      <c r="D1387" s="279"/>
      <c r="E1387" s="258"/>
    </row>
    <row r="1388" customHeight="1" spans="1:5">
      <c r="A1388" s="250"/>
      <c r="B1388" s="279"/>
      <c r="C1388" s="280"/>
      <c r="D1388" s="279"/>
      <c r="E1388" s="258"/>
    </row>
    <row r="1389" customHeight="1" spans="1:5">
      <c r="A1389" s="250"/>
      <c r="B1389" s="279"/>
      <c r="C1389" s="280"/>
      <c r="D1389" s="279"/>
      <c r="E1389" s="258"/>
    </row>
    <row r="1390" customHeight="1" spans="1:5">
      <c r="A1390" s="250"/>
      <c r="B1390" s="279"/>
      <c r="C1390" s="280"/>
      <c r="D1390" s="279"/>
      <c r="E1390" s="258"/>
    </row>
    <row r="1391" customHeight="1" spans="1:5">
      <c r="A1391" s="250"/>
      <c r="B1391" s="279"/>
      <c r="C1391" s="280"/>
      <c r="D1391" s="279"/>
      <c r="E1391" s="258"/>
    </row>
    <row r="1392" customHeight="1" spans="1:5">
      <c r="A1392" s="250"/>
      <c r="B1392" s="279"/>
      <c r="C1392" s="280"/>
      <c r="D1392" s="279"/>
      <c r="E1392" s="258"/>
    </row>
    <row r="1393" customHeight="1" spans="1:5">
      <c r="A1393" s="250"/>
      <c r="B1393" s="279"/>
      <c r="C1393" s="280"/>
      <c r="D1393" s="279"/>
      <c r="E1393" s="258"/>
    </row>
    <row r="1394" customHeight="1" spans="1:5">
      <c r="A1394" s="250"/>
      <c r="B1394" s="279"/>
      <c r="C1394" s="280"/>
      <c r="D1394" s="279"/>
      <c r="E1394" s="258"/>
    </row>
    <row r="1395" customHeight="1" spans="1:5">
      <c r="A1395" s="250"/>
      <c r="B1395" s="279"/>
      <c r="C1395" s="280"/>
      <c r="D1395" s="279"/>
      <c r="E1395" s="258"/>
    </row>
    <row r="1396" customHeight="1" spans="1:5">
      <c r="A1396" s="250"/>
      <c r="B1396" s="279"/>
      <c r="C1396" s="280"/>
      <c r="D1396" s="279"/>
      <c r="E1396" s="258"/>
    </row>
    <row r="1397" customHeight="1" spans="1:5">
      <c r="A1397" s="250"/>
      <c r="B1397" s="279"/>
      <c r="C1397" s="280"/>
      <c r="D1397" s="279"/>
      <c r="E1397" s="258"/>
    </row>
    <row r="1398" customHeight="1" spans="1:5">
      <c r="A1398" s="250"/>
      <c r="B1398" s="279"/>
      <c r="C1398" s="280"/>
      <c r="D1398" s="279"/>
      <c r="E1398" s="258"/>
    </row>
    <row r="1399" customHeight="1" spans="1:5">
      <c r="A1399" s="250"/>
      <c r="B1399" s="279"/>
      <c r="C1399" s="280"/>
      <c r="D1399" s="279"/>
      <c r="E1399" s="258"/>
    </row>
    <row r="1400" customHeight="1" spans="1:5">
      <c r="A1400" s="250"/>
      <c r="B1400" s="279"/>
      <c r="C1400" s="280"/>
      <c r="D1400" s="279"/>
      <c r="E1400" s="258"/>
    </row>
    <row r="1401" customHeight="1" spans="1:5">
      <c r="A1401" s="250"/>
      <c r="B1401" s="279"/>
      <c r="C1401" s="280"/>
      <c r="D1401" s="279"/>
      <c r="E1401" s="258"/>
    </row>
    <row r="1402" customHeight="1" spans="1:5">
      <c r="A1402" s="250"/>
      <c r="B1402" s="279"/>
      <c r="C1402" s="280"/>
      <c r="D1402" s="279"/>
      <c r="E1402" s="258"/>
    </row>
    <row r="1403" customHeight="1" spans="1:5">
      <c r="A1403" s="250"/>
      <c r="B1403" s="279"/>
      <c r="C1403" s="280"/>
      <c r="D1403" s="279"/>
      <c r="E1403" s="258"/>
    </row>
    <row r="1404" customHeight="1" spans="1:5">
      <c r="A1404" s="250"/>
      <c r="B1404" s="279"/>
      <c r="C1404" s="280"/>
      <c r="D1404" s="279"/>
      <c r="E1404" s="258"/>
    </row>
    <row r="1405" customHeight="1" spans="1:5">
      <c r="A1405" s="250"/>
      <c r="B1405" s="279"/>
      <c r="C1405" s="280"/>
      <c r="D1405" s="279"/>
      <c r="E1405" s="258"/>
    </row>
    <row r="1406" customHeight="1" spans="1:5">
      <c r="A1406" s="250"/>
      <c r="B1406" s="279"/>
      <c r="C1406" s="280"/>
      <c r="D1406" s="279"/>
      <c r="E1406" s="258"/>
    </row>
    <row r="1407" customHeight="1" spans="1:5">
      <c r="A1407" s="250"/>
      <c r="B1407" s="279"/>
      <c r="C1407" s="280"/>
      <c r="D1407" s="279"/>
      <c r="E1407" s="258"/>
    </row>
    <row r="1408" customHeight="1" spans="1:5">
      <c r="A1408" s="250"/>
      <c r="B1408" s="279"/>
      <c r="C1408" s="280"/>
      <c r="D1408" s="279"/>
      <c r="E1408" s="258"/>
    </row>
    <row r="1409" customHeight="1" spans="1:5">
      <c r="A1409" s="250"/>
      <c r="B1409" s="279"/>
      <c r="C1409" s="280"/>
      <c r="D1409" s="279"/>
      <c r="E1409" s="258"/>
    </row>
    <row r="1410" customHeight="1" spans="1:5">
      <c r="A1410" s="250"/>
      <c r="B1410" s="279"/>
      <c r="C1410" s="280"/>
      <c r="D1410" s="279"/>
      <c r="E1410" s="258"/>
    </row>
    <row r="1411" customHeight="1" spans="1:5">
      <c r="A1411" s="250"/>
      <c r="B1411" s="279"/>
      <c r="C1411" s="280"/>
      <c r="D1411" s="279"/>
      <c r="E1411" s="258"/>
    </row>
    <row r="1412" customHeight="1" spans="1:5">
      <c r="A1412" s="250"/>
      <c r="B1412" s="279"/>
      <c r="C1412" s="280"/>
      <c r="D1412" s="279"/>
      <c r="E1412" s="258"/>
    </row>
    <row r="1413" customHeight="1" spans="1:5">
      <c r="A1413" s="250"/>
      <c r="B1413" s="279"/>
      <c r="C1413" s="280"/>
      <c r="D1413" s="279"/>
      <c r="E1413" s="258"/>
    </row>
    <row r="1414" customHeight="1" spans="1:5">
      <c r="A1414" s="250"/>
      <c r="B1414" s="279"/>
      <c r="C1414" s="280"/>
      <c r="D1414" s="279"/>
      <c r="E1414" s="258"/>
    </row>
    <row r="1415" customHeight="1" spans="1:5">
      <c r="A1415" s="250"/>
      <c r="B1415" s="279"/>
      <c r="C1415" s="280"/>
      <c r="D1415" s="279"/>
      <c r="E1415" s="258"/>
    </row>
    <row r="1416" customHeight="1" spans="1:5">
      <c r="A1416" s="250"/>
      <c r="B1416" s="279"/>
      <c r="C1416" s="280"/>
      <c r="D1416" s="279"/>
      <c r="E1416" s="258"/>
    </row>
    <row r="1417" customHeight="1" spans="1:5">
      <c r="A1417" s="250"/>
      <c r="B1417" s="279"/>
      <c r="C1417" s="280"/>
      <c r="D1417" s="279"/>
      <c r="E1417" s="258"/>
    </row>
    <row r="1418" customHeight="1" spans="1:5">
      <c r="A1418" s="250"/>
      <c r="B1418" s="279"/>
      <c r="C1418" s="280"/>
      <c r="D1418" s="279"/>
      <c r="E1418" s="258"/>
    </row>
    <row r="1419" customHeight="1" spans="1:5">
      <c r="A1419" s="250"/>
      <c r="B1419" s="279"/>
      <c r="C1419" s="280"/>
      <c r="D1419" s="279"/>
      <c r="E1419" s="258"/>
    </row>
    <row r="1420" customHeight="1" spans="1:5">
      <c r="A1420" s="250"/>
      <c r="B1420" s="279"/>
      <c r="C1420" s="280"/>
      <c r="D1420" s="279"/>
      <c r="E1420" s="258"/>
    </row>
    <row r="1421" customHeight="1" spans="1:5">
      <c r="A1421" s="250"/>
      <c r="B1421" s="279"/>
      <c r="C1421" s="280"/>
      <c r="D1421" s="279"/>
      <c r="E1421" s="258"/>
    </row>
    <row r="1422" customHeight="1" spans="1:5">
      <c r="A1422" s="250"/>
      <c r="B1422" s="279"/>
      <c r="C1422" s="280"/>
      <c r="D1422" s="279"/>
      <c r="E1422" s="258"/>
    </row>
    <row r="1423" customHeight="1" spans="1:5">
      <c r="A1423" s="250"/>
      <c r="B1423" s="279"/>
      <c r="C1423" s="280"/>
      <c r="D1423" s="279"/>
      <c r="E1423" s="258"/>
    </row>
    <row r="1424" customHeight="1" spans="1:5">
      <c r="A1424" s="250"/>
      <c r="B1424" s="279"/>
      <c r="C1424" s="280"/>
      <c r="D1424" s="279"/>
      <c r="E1424" s="258"/>
    </row>
    <row r="1425" customHeight="1" spans="1:5">
      <c r="A1425" s="250"/>
      <c r="B1425" s="279"/>
      <c r="C1425" s="280"/>
      <c r="D1425" s="279"/>
      <c r="E1425" s="258"/>
    </row>
    <row r="1426" customHeight="1" spans="1:5">
      <c r="A1426" s="250"/>
      <c r="B1426" s="279"/>
      <c r="C1426" s="280"/>
      <c r="D1426" s="279"/>
      <c r="E1426" s="258"/>
    </row>
    <row r="1427" customHeight="1" spans="1:5">
      <c r="A1427" s="250"/>
      <c r="B1427" s="279"/>
      <c r="C1427" s="280"/>
      <c r="D1427" s="279"/>
      <c r="E1427" s="258"/>
    </row>
    <row r="1428" customHeight="1" spans="1:5">
      <c r="A1428" s="250"/>
      <c r="B1428" s="279"/>
      <c r="C1428" s="280"/>
      <c r="D1428" s="279"/>
      <c r="E1428" s="258"/>
    </row>
    <row r="1429" customHeight="1" spans="1:5">
      <c r="A1429" s="250"/>
      <c r="B1429" s="279"/>
      <c r="C1429" s="280"/>
      <c r="D1429" s="279"/>
      <c r="E1429" s="258"/>
    </row>
    <row r="1430" customHeight="1" spans="1:5">
      <c r="A1430" s="250"/>
      <c r="B1430" s="279"/>
      <c r="C1430" s="280"/>
      <c r="D1430" s="279"/>
      <c r="E1430" s="258"/>
    </row>
    <row r="1431" customHeight="1" spans="1:5">
      <c r="A1431" s="250"/>
      <c r="B1431" s="279"/>
      <c r="C1431" s="280"/>
      <c r="D1431" s="279"/>
      <c r="E1431" s="258"/>
    </row>
    <row r="1432" customHeight="1" spans="1:5">
      <c r="A1432" s="250"/>
      <c r="B1432" s="279"/>
      <c r="C1432" s="280"/>
      <c r="D1432" s="279"/>
      <c r="E1432" s="258"/>
    </row>
    <row r="1433" customHeight="1" spans="1:5">
      <c r="A1433" s="250"/>
      <c r="B1433" s="279"/>
      <c r="C1433" s="280"/>
      <c r="D1433" s="279"/>
      <c r="E1433" s="258"/>
    </row>
    <row r="1434" customHeight="1" spans="1:5">
      <c r="A1434" s="250"/>
      <c r="B1434" s="279"/>
      <c r="C1434" s="280"/>
      <c r="D1434" s="279"/>
      <c r="E1434" s="258"/>
    </row>
    <row r="1435" customHeight="1" spans="1:5">
      <c r="A1435" s="250"/>
      <c r="B1435" s="279"/>
      <c r="C1435" s="280"/>
      <c r="D1435" s="279"/>
      <c r="E1435" s="258"/>
    </row>
    <row r="1436" customHeight="1" spans="1:5">
      <c r="A1436" s="250"/>
      <c r="B1436" s="279"/>
      <c r="C1436" s="280"/>
      <c r="D1436" s="279"/>
      <c r="E1436" s="258"/>
    </row>
    <row r="1437" customHeight="1" spans="1:5">
      <c r="A1437" s="250"/>
      <c r="B1437" s="279"/>
      <c r="C1437" s="280"/>
      <c r="D1437" s="279"/>
      <c r="E1437" s="258"/>
    </row>
    <row r="1438" customHeight="1" spans="1:5">
      <c r="A1438" s="250"/>
      <c r="B1438" s="279"/>
      <c r="C1438" s="280"/>
      <c r="D1438" s="279"/>
      <c r="E1438" s="258"/>
    </row>
    <row r="1439" customHeight="1" spans="1:5">
      <c r="A1439" s="250"/>
      <c r="B1439" s="279"/>
      <c r="C1439" s="280"/>
      <c r="D1439" s="279"/>
      <c r="E1439" s="258"/>
    </row>
    <row r="1440" customHeight="1" spans="1:5">
      <c r="A1440" s="250"/>
      <c r="B1440" s="279"/>
      <c r="C1440" s="280"/>
      <c r="D1440" s="279"/>
      <c r="E1440" s="258"/>
    </row>
    <row r="1441" customHeight="1" spans="1:5">
      <c r="A1441" s="250"/>
      <c r="B1441" s="279"/>
      <c r="C1441" s="280"/>
      <c r="D1441" s="279"/>
      <c r="E1441" s="258"/>
    </row>
    <row r="1442" customHeight="1" spans="1:5">
      <c r="A1442" s="250"/>
      <c r="B1442" s="279"/>
      <c r="C1442" s="280"/>
      <c r="D1442" s="279"/>
      <c r="E1442" s="258"/>
    </row>
    <row r="1443" customHeight="1" spans="1:5">
      <c r="A1443" s="250"/>
      <c r="B1443" s="279"/>
      <c r="C1443" s="280"/>
      <c r="D1443" s="279"/>
      <c r="E1443" s="258"/>
    </row>
    <row r="1444" customHeight="1" spans="1:5">
      <c r="A1444" s="250"/>
      <c r="B1444" s="279"/>
      <c r="C1444" s="280"/>
      <c r="D1444" s="279"/>
      <c r="E1444" s="258"/>
    </row>
    <row r="1445" customHeight="1" spans="1:5">
      <c r="A1445" s="250"/>
      <c r="B1445" s="279"/>
      <c r="C1445" s="280"/>
      <c r="D1445" s="279"/>
      <c r="E1445" s="258"/>
    </row>
    <row r="1446" customHeight="1" spans="1:5">
      <c r="A1446" s="250"/>
      <c r="B1446" s="279"/>
      <c r="C1446" s="280"/>
      <c r="D1446" s="279"/>
      <c r="E1446" s="258"/>
    </row>
    <row r="1447" customHeight="1" spans="1:5">
      <c r="A1447" s="250"/>
      <c r="B1447" s="279"/>
      <c r="C1447" s="280"/>
      <c r="D1447" s="279"/>
      <c r="E1447" s="258"/>
    </row>
    <row r="1448" customHeight="1" spans="1:5">
      <c r="A1448" s="250"/>
      <c r="B1448" s="279"/>
      <c r="C1448" s="280"/>
      <c r="D1448" s="279"/>
      <c r="E1448" s="258"/>
    </row>
    <row r="1449" customHeight="1" spans="1:5">
      <c r="A1449" s="250"/>
      <c r="B1449" s="279"/>
      <c r="C1449" s="280"/>
      <c r="D1449" s="279"/>
      <c r="E1449" s="258"/>
    </row>
    <row r="1450" customHeight="1" spans="1:5">
      <c r="A1450" s="250"/>
      <c r="B1450" s="279"/>
      <c r="C1450" s="280"/>
      <c r="D1450" s="279"/>
      <c r="E1450" s="258"/>
    </row>
    <row r="1451" customHeight="1" spans="1:5">
      <c r="A1451" s="250"/>
      <c r="B1451" s="279"/>
      <c r="C1451" s="280"/>
      <c r="D1451" s="279"/>
      <c r="E1451" s="258"/>
    </row>
    <row r="1452" customHeight="1" spans="1:5">
      <c r="A1452" s="250"/>
      <c r="B1452" s="279"/>
      <c r="C1452" s="280"/>
      <c r="D1452" s="279"/>
      <c r="E1452" s="258"/>
    </row>
    <row r="1453" customHeight="1" spans="1:5">
      <c r="A1453" s="250"/>
      <c r="B1453" s="279"/>
      <c r="C1453" s="280"/>
      <c r="D1453" s="279"/>
      <c r="E1453" s="258"/>
    </row>
    <row r="1454" customHeight="1" spans="1:5">
      <c r="A1454" s="250"/>
      <c r="B1454" s="279"/>
      <c r="C1454" s="280"/>
      <c r="D1454" s="279"/>
      <c r="E1454" s="258"/>
    </row>
    <row r="1455" customHeight="1" spans="1:5">
      <c r="A1455" s="250"/>
      <c r="B1455" s="279"/>
      <c r="C1455" s="280"/>
      <c r="D1455" s="279"/>
      <c r="E1455" s="258"/>
    </row>
    <row r="1456" customHeight="1" spans="1:5">
      <c r="A1456" s="250"/>
      <c r="B1456" s="279"/>
      <c r="C1456" s="280"/>
      <c r="D1456" s="279"/>
      <c r="E1456" s="258"/>
    </row>
    <row r="1457" customHeight="1" spans="1:5">
      <c r="A1457" s="250"/>
      <c r="B1457" s="279"/>
      <c r="C1457" s="280"/>
      <c r="D1457" s="279"/>
      <c r="E1457" s="258"/>
    </row>
    <row r="1458" customHeight="1" spans="1:5">
      <c r="A1458" s="250"/>
      <c r="B1458" s="279"/>
      <c r="C1458" s="280"/>
      <c r="D1458" s="279"/>
      <c r="E1458" s="258"/>
    </row>
    <row r="1459" customHeight="1" spans="1:5">
      <c r="A1459" s="250"/>
      <c r="B1459" s="279"/>
      <c r="C1459" s="280"/>
      <c r="D1459" s="279"/>
      <c r="E1459" s="258"/>
    </row>
    <row r="1460" customHeight="1" spans="1:5">
      <c r="A1460" s="250"/>
      <c r="B1460" s="279"/>
      <c r="C1460" s="280"/>
      <c r="D1460" s="279"/>
      <c r="E1460" s="258"/>
    </row>
    <row r="1461" customHeight="1" spans="1:5">
      <c r="A1461" s="250"/>
      <c r="B1461" s="279"/>
      <c r="C1461" s="280"/>
      <c r="D1461" s="279"/>
      <c r="E1461" s="258"/>
    </row>
    <row r="1462" customHeight="1" spans="1:5">
      <c r="A1462" s="250"/>
      <c r="B1462" s="279"/>
      <c r="C1462" s="280"/>
      <c r="D1462" s="279"/>
      <c r="E1462" s="258"/>
    </row>
    <row r="1463" customHeight="1" spans="1:5">
      <c r="A1463" s="250"/>
      <c r="B1463" s="279"/>
      <c r="C1463" s="280"/>
      <c r="D1463" s="279"/>
      <c r="E1463" s="258"/>
    </row>
    <row r="1464" customHeight="1" spans="1:5">
      <c r="A1464" s="250"/>
      <c r="B1464" s="279"/>
      <c r="C1464" s="280"/>
      <c r="D1464" s="279"/>
      <c r="E1464" s="258"/>
    </row>
    <row r="1465" customHeight="1" spans="1:5">
      <c r="A1465" s="250"/>
      <c r="B1465" s="279"/>
      <c r="C1465" s="280"/>
      <c r="D1465" s="279"/>
      <c r="E1465" s="258"/>
    </row>
    <row r="1466" customHeight="1" spans="1:5">
      <c r="A1466" s="250"/>
      <c r="B1466" s="279"/>
      <c r="C1466" s="280"/>
      <c r="D1466" s="279"/>
      <c r="E1466" s="258"/>
    </row>
    <row r="1467" customHeight="1" spans="1:5">
      <c r="A1467" s="250"/>
      <c r="B1467" s="279"/>
      <c r="C1467" s="280"/>
      <c r="D1467" s="279"/>
      <c r="E1467" s="258"/>
    </row>
    <row r="1468" customHeight="1" spans="1:5">
      <c r="A1468" s="250"/>
      <c r="B1468" s="279"/>
      <c r="C1468" s="280"/>
      <c r="D1468" s="279"/>
      <c r="E1468" s="258"/>
    </row>
    <row r="1469" customHeight="1" spans="1:5">
      <c r="A1469" s="250"/>
      <c r="B1469" s="257"/>
      <c r="C1469" s="257"/>
      <c r="D1469" s="257"/>
      <c r="E1469" s="258"/>
    </row>
    <row r="1470" customHeight="1" spans="1:5">
      <c r="A1470" s="250"/>
      <c r="B1470" s="257"/>
      <c r="C1470" s="257"/>
      <c r="D1470" s="257"/>
      <c r="E1470" s="258"/>
    </row>
    <row r="1471" customHeight="1" spans="1:5">
      <c r="A1471" s="250"/>
      <c r="B1471" s="257"/>
      <c r="C1471" s="257"/>
      <c r="D1471" s="257"/>
      <c r="E1471" s="258"/>
    </row>
    <row r="1472" customHeight="1" spans="1:5">
      <c r="A1472" s="250"/>
      <c r="B1472" s="257"/>
      <c r="C1472" s="257"/>
      <c r="D1472" s="257"/>
      <c r="E1472" s="258"/>
    </row>
    <row r="1473" customHeight="1" spans="1:5">
      <c r="A1473" s="250"/>
      <c r="B1473" s="257"/>
      <c r="C1473" s="257"/>
      <c r="D1473" s="257"/>
      <c r="E1473" s="258"/>
    </row>
    <row r="1474" customHeight="1" spans="1:5">
      <c r="A1474" s="250"/>
      <c r="B1474" s="257"/>
      <c r="C1474" s="257"/>
      <c r="D1474" s="257"/>
      <c r="E1474" s="258"/>
    </row>
    <row r="1475" customHeight="1" spans="1:5">
      <c r="A1475" s="250"/>
      <c r="B1475" s="257"/>
      <c r="C1475" s="257"/>
      <c r="D1475" s="257"/>
      <c r="E1475" s="258"/>
    </row>
    <row r="1476" customHeight="1" spans="1:5">
      <c r="A1476" s="250"/>
      <c r="B1476" s="257"/>
      <c r="C1476" s="257"/>
      <c r="D1476" s="257"/>
      <c r="E1476" s="258"/>
    </row>
    <row r="1477" customHeight="1" spans="1:5">
      <c r="A1477" s="250"/>
      <c r="B1477" s="257"/>
      <c r="C1477" s="257"/>
      <c r="D1477" s="257"/>
      <c r="E1477" s="258"/>
    </row>
    <row r="1478" customHeight="1" spans="1:5">
      <c r="A1478" s="250"/>
      <c r="B1478" s="257"/>
      <c r="C1478" s="257"/>
      <c r="D1478" s="257"/>
      <c r="E1478" s="258"/>
    </row>
    <row r="1479" customHeight="1" spans="1:5">
      <c r="A1479" s="250"/>
      <c r="B1479" s="257"/>
      <c r="C1479" s="257"/>
      <c r="D1479" s="257"/>
      <c r="E1479" s="258"/>
    </row>
    <row r="1480" customHeight="1" spans="1:5">
      <c r="A1480" s="250"/>
      <c r="B1480" s="257"/>
      <c r="C1480" s="257"/>
      <c r="D1480" s="257"/>
      <c r="E1480" s="258"/>
    </row>
    <row r="1481" customHeight="1" spans="1:5">
      <c r="A1481" s="250"/>
      <c r="B1481" s="257"/>
      <c r="C1481" s="257"/>
      <c r="D1481" s="257"/>
      <c r="E1481" s="258"/>
    </row>
    <row r="1482" customHeight="1" spans="1:5">
      <c r="A1482" s="250"/>
      <c r="B1482" s="257"/>
      <c r="C1482" s="257"/>
      <c r="D1482" s="257"/>
      <c r="E1482" s="258"/>
    </row>
    <row r="1483" customHeight="1" spans="1:5">
      <c r="A1483" s="250"/>
      <c r="B1483" s="257"/>
      <c r="C1483" s="257"/>
      <c r="D1483" s="257"/>
      <c r="E1483" s="258"/>
    </row>
    <row r="1484" customHeight="1" spans="1:5">
      <c r="A1484" s="250"/>
      <c r="B1484" s="257"/>
      <c r="C1484" s="257"/>
      <c r="D1484" s="257"/>
      <c r="E1484" s="258"/>
    </row>
    <row r="1485" customHeight="1" spans="1:5">
      <c r="A1485" s="250"/>
      <c r="B1485" s="257"/>
      <c r="C1485" s="257"/>
      <c r="D1485" s="257"/>
      <c r="E1485" s="258"/>
    </row>
    <row r="1486" customHeight="1" spans="1:5">
      <c r="A1486" s="250"/>
      <c r="B1486" s="257"/>
      <c r="C1486" s="257"/>
      <c r="D1486" s="257"/>
      <c r="E1486" s="258"/>
    </row>
    <row r="1487" customHeight="1" spans="1:5">
      <c r="A1487" s="250"/>
      <c r="B1487" s="257"/>
      <c r="C1487" s="257"/>
      <c r="D1487" s="257"/>
      <c r="E1487" s="258"/>
    </row>
    <row r="1488" customHeight="1" spans="1:5">
      <c r="A1488" s="250"/>
      <c r="B1488" s="257"/>
      <c r="C1488" s="257"/>
      <c r="D1488" s="257"/>
      <c r="E1488" s="258"/>
    </row>
    <row r="1489" customHeight="1" spans="1:5">
      <c r="A1489" s="250"/>
      <c r="B1489" s="257"/>
      <c r="C1489" s="257"/>
      <c r="D1489" s="257"/>
      <c r="E1489" s="258"/>
    </row>
    <row r="1490" customHeight="1" spans="1:5">
      <c r="A1490" s="250"/>
      <c r="B1490" s="257"/>
      <c r="C1490" s="257"/>
      <c r="D1490" s="257"/>
      <c r="E1490" s="258"/>
    </row>
    <row r="1491" customHeight="1" spans="1:5">
      <c r="A1491" s="250"/>
      <c r="B1491" s="257"/>
      <c r="C1491" s="257"/>
      <c r="D1491" s="257"/>
      <c r="E1491" s="258"/>
    </row>
    <row r="1492" customHeight="1" spans="1:5">
      <c r="A1492" s="250"/>
      <c r="B1492" s="257"/>
      <c r="C1492" s="257"/>
      <c r="D1492" s="257"/>
      <c r="E1492" s="258"/>
    </row>
    <row r="1493" customHeight="1" spans="1:5">
      <c r="A1493" s="250"/>
      <c r="B1493" s="257"/>
      <c r="C1493" s="257"/>
      <c r="D1493" s="257"/>
      <c r="E1493" s="258"/>
    </row>
    <row r="1494" customHeight="1" spans="1:5">
      <c r="A1494" s="250"/>
      <c r="B1494" s="257"/>
      <c r="C1494" s="257"/>
      <c r="D1494" s="257"/>
      <c r="E1494" s="258"/>
    </row>
    <row r="1495" customHeight="1" spans="1:5">
      <c r="A1495" s="250"/>
      <c r="B1495" s="257"/>
      <c r="C1495" s="257"/>
      <c r="D1495" s="257"/>
      <c r="E1495" s="258"/>
    </row>
    <row r="1496" customHeight="1" spans="1:5">
      <c r="A1496" s="250"/>
      <c r="B1496" s="257"/>
      <c r="C1496" s="257"/>
      <c r="D1496" s="257"/>
      <c r="E1496" s="258"/>
    </row>
    <row r="1497" customHeight="1" spans="1:5">
      <c r="A1497" s="250"/>
      <c r="B1497" s="257"/>
      <c r="C1497" s="257"/>
      <c r="D1497" s="257"/>
      <c r="E1497" s="258"/>
    </row>
    <row r="1498" customHeight="1" spans="1:5">
      <c r="A1498" s="250"/>
      <c r="B1498" s="257"/>
      <c r="C1498" s="257"/>
      <c r="D1498" s="257"/>
      <c r="E1498" s="258"/>
    </row>
    <row r="1499" customHeight="1" spans="1:5">
      <c r="A1499" s="250"/>
      <c r="B1499" s="257"/>
      <c r="C1499" s="257"/>
      <c r="D1499" s="257"/>
      <c r="E1499" s="258"/>
    </row>
    <row r="1500" customHeight="1" spans="1:5">
      <c r="A1500" s="250"/>
      <c r="B1500" s="257"/>
      <c r="C1500" s="257"/>
      <c r="D1500" s="257"/>
      <c r="E1500" s="258"/>
    </row>
    <row r="1501" customHeight="1" spans="1:5">
      <c r="A1501" s="250"/>
      <c r="B1501" s="257"/>
      <c r="C1501" s="257"/>
      <c r="D1501" s="257"/>
      <c r="E1501" s="258"/>
    </row>
    <row r="1502" customHeight="1" spans="1:5">
      <c r="A1502" s="250"/>
      <c r="B1502" s="257"/>
      <c r="C1502" s="257"/>
      <c r="D1502" s="257"/>
      <c r="E1502" s="258"/>
    </row>
    <row r="1503" customHeight="1" spans="1:5">
      <c r="A1503" s="250"/>
      <c r="B1503" s="257"/>
      <c r="C1503" s="257"/>
      <c r="D1503" s="257"/>
      <c r="E1503" s="258"/>
    </row>
    <row r="1504" customHeight="1" spans="1:5">
      <c r="A1504" s="250"/>
      <c r="B1504" s="257"/>
      <c r="C1504" s="257"/>
      <c r="D1504" s="257"/>
      <c r="E1504" s="258"/>
    </row>
    <row r="1505" customHeight="1" spans="1:5">
      <c r="A1505" s="250"/>
      <c r="B1505" s="257"/>
      <c r="C1505" s="257"/>
      <c r="D1505" s="257"/>
      <c r="E1505" s="258"/>
    </row>
    <row r="1506" customHeight="1" spans="1:5">
      <c r="A1506" s="250"/>
      <c r="B1506" s="257"/>
      <c r="C1506" s="257"/>
      <c r="D1506" s="257"/>
      <c r="E1506" s="258"/>
    </row>
    <row r="1507" customHeight="1" spans="1:5">
      <c r="A1507" s="250"/>
      <c r="B1507" s="257"/>
      <c r="C1507" s="257"/>
      <c r="D1507" s="257"/>
      <c r="E1507" s="258"/>
    </row>
    <row r="1508" customHeight="1" spans="1:5">
      <c r="A1508" s="250"/>
      <c r="B1508" s="257"/>
      <c r="C1508" s="257"/>
      <c r="D1508" s="257"/>
      <c r="E1508" s="258"/>
    </row>
    <row r="1509" customHeight="1" spans="1:5">
      <c r="A1509" s="250"/>
      <c r="B1509" s="257"/>
      <c r="C1509" s="257"/>
      <c r="D1509" s="257"/>
      <c r="E1509" s="258"/>
    </row>
    <row r="1510" customHeight="1" spans="1:5">
      <c r="A1510" s="250"/>
      <c r="B1510" s="257"/>
      <c r="C1510" s="257"/>
      <c r="D1510" s="257"/>
      <c r="E1510" s="258"/>
    </row>
  </sheetData>
  <autoFilter ref="A4:G1343"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D5" sqref="D5"/>
    </sheetView>
  </sheetViews>
  <sheetFormatPr defaultColWidth="9" defaultRowHeight="14.25" outlineLevelCol="3"/>
  <cols>
    <col min="1" max="1" width="39" style="228" customWidth="1"/>
    <col min="2" max="2" width="15.125" style="229" customWidth="1"/>
    <col min="3" max="3" width="34.75" style="228" customWidth="1"/>
    <col min="4" max="4" width="15" style="229" customWidth="1"/>
    <col min="5" max="16384" width="9" style="228"/>
  </cols>
  <sheetData>
    <row r="1" ht="39" customHeight="1" spans="1:4">
      <c r="A1" s="230" t="s">
        <v>65</v>
      </c>
      <c r="B1" s="230"/>
      <c r="C1" s="230"/>
      <c r="D1" s="230"/>
    </row>
    <row r="2" ht="28.9" customHeight="1" spans="1:4">
      <c r="A2" s="231"/>
      <c r="B2" s="232"/>
      <c r="C2" s="231"/>
      <c r="D2" s="233" t="s">
        <v>1</v>
      </c>
    </row>
    <row r="3" s="226" customFormat="1" ht="34.15" customHeight="1" spans="1:4">
      <c r="A3" s="234" t="s">
        <v>66</v>
      </c>
      <c r="B3" s="235" t="s">
        <v>5</v>
      </c>
      <c r="C3" s="236" t="s">
        <v>67</v>
      </c>
      <c r="D3" s="235" t="s">
        <v>5</v>
      </c>
    </row>
    <row r="4" s="227" customFormat="1" ht="34.15" customHeight="1" spans="1:4">
      <c r="A4" s="237" t="s">
        <v>68</v>
      </c>
      <c r="B4" s="43">
        <v>194202</v>
      </c>
      <c r="C4" s="238" t="s">
        <v>69</v>
      </c>
      <c r="D4" s="43">
        <v>341631</v>
      </c>
    </row>
    <row r="5" s="226" customFormat="1" ht="34.15" customHeight="1" spans="1:4">
      <c r="A5" s="237" t="s">
        <v>70</v>
      </c>
      <c r="B5" s="43">
        <f>B6+B10+B11+B12+B13+B14+B15</f>
        <v>288114</v>
      </c>
      <c r="C5" s="238" t="s">
        <v>71</v>
      </c>
      <c r="D5" s="43">
        <f>D6+D10+D11+D12+D17</f>
        <v>125950</v>
      </c>
    </row>
    <row r="6" s="226" customFormat="1" ht="34.15" customHeight="1" spans="1:4">
      <c r="A6" s="237" t="s">
        <v>72</v>
      </c>
      <c r="B6" s="43">
        <f>SUM(B7:B9)</f>
        <v>112935</v>
      </c>
      <c r="C6" s="238" t="s">
        <v>73</v>
      </c>
      <c r="D6" s="43">
        <f>D7+D8+D9</f>
        <v>42883</v>
      </c>
    </row>
    <row r="7" s="226" customFormat="1" ht="34.15" customHeight="1" spans="1:4">
      <c r="A7" s="239" t="s">
        <v>74</v>
      </c>
      <c r="B7" s="66">
        <v>1505</v>
      </c>
      <c r="C7" s="240" t="s">
        <v>75</v>
      </c>
      <c r="D7" s="66"/>
    </row>
    <row r="8" s="226" customFormat="1" ht="34.15" customHeight="1" spans="1:4">
      <c r="A8" s="239" t="s">
        <v>76</v>
      </c>
      <c r="B8" s="66">
        <v>84808</v>
      </c>
      <c r="C8" s="240" t="s">
        <v>1184</v>
      </c>
      <c r="D8" s="66">
        <v>965</v>
      </c>
    </row>
    <row r="9" s="226" customFormat="1" ht="34.15" customHeight="1" spans="1:4">
      <c r="A9" s="239" t="s">
        <v>78</v>
      </c>
      <c r="B9" s="66">
        <v>26622</v>
      </c>
      <c r="C9" s="240" t="s">
        <v>77</v>
      </c>
      <c r="D9" s="66">
        <v>41918</v>
      </c>
    </row>
    <row r="10" ht="34.15" customHeight="1" spans="1:4">
      <c r="A10" s="237" t="s">
        <v>80</v>
      </c>
      <c r="B10" s="66"/>
      <c r="C10" s="238" t="s">
        <v>1185</v>
      </c>
      <c r="D10" s="43">
        <v>32069</v>
      </c>
    </row>
    <row r="11" ht="34.15" customHeight="1" spans="1:4">
      <c r="A11" s="237" t="s">
        <v>82</v>
      </c>
      <c r="B11" s="66"/>
      <c r="C11" s="241" t="s">
        <v>79</v>
      </c>
      <c r="D11" s="43">
        <v>856</v>
      </c>
    </row>
    <row r="12" ht="34.15" customHeight="1" spans="1:4">
      <c r="A12" s="237" t="s">
        <v>84</v>
      </c>
      <c r="B12" s="43">
        <v>30590</v>
      </c>
      <c r="C12" s="238" t="s">
        <v>81</v>
      </c>
      <c r="D12" s="43">
        <v>27690</v>
      </c>
    </row>
    <row r="13" ht="34.15" customHeight="1" spans="1:4">
      <c r="A13" s="237" t="s">
        <v>86</v>
      </c>
      <c r="B13" s="43"/>
      <c r="C13" s="238" t="s">
        <v>1186</v>
      </c>
      <c r="D13" s="66"/>
    </row>
    <row r="14" ht="34.15" customHeight="1" spans="1:4">
      <c r="A14" s="237" t="s">
        <v>88</v>
      </c>
      <c r="B14" s="43">
        <v>13481</v>
      </c>
      <c r="C14" s="238" t="s">
        <v>1187</v>
      </c>
      <c r="D14" s="66"/>
    </row>
    <row r="15" ht="34.15" customHeight="1" spans="1:4">
      <c r="A15" s="242" t="s">
        <v>90</v>
      </c>
      <c r="B15" s="43">
        <v>131108</v>
      </c>
      <c r="C15" s="238" t="s">
        <v>1188</v>
      </c>
      <c r="D15" s="66"/>
    </row>
    <row r="16" ht="34.15" customHeight="1" spans="1:4">
      <c r="A16" s="243"/>
      <c r="B16" s="66"/>
      <c r="C16" s="244" t="s">
        <v>87</v>
      </c>
      <c r="D16" s="43"/>
    </row>
    <row r="17" ht="34.15" customHeight="1" spans="1:4">
      <c r="A17" s="245"/>
      <c r="B17" s="246"/>
      <c r="C17" s="244" t="s">
        <v>1189</v>
      </c>
      <c r="D17" s="66">
        <v>22452</v>
      </c>
    </row>
    <row r="18" ht="34.15" customHeight="1" spans="1:4">
      <c r="A18" s="247" t="s">
        <v>94</v>
      </c>
      <c r="B18" s="43">
        <f>B4+B5</f>
        <v>482316</v>
      </c>
      <c r="C18" s="238"/>
      <c r="D18" s="66"/>
    </row>
    <row r="19" ht="34.15" customHeight="1" spans="1:4">
      <c r="A19" s="245"/>
      <c r="B19" s="246"/>
      <c r="C19" s="248" t="s">
        <v>95</v>
      </c>
      <c r="D19" s="43">
        <f>D4+D5</f>
        <v>467581</v>
      </c>
    </row>
    <row r="20" ht="34.15" customHeight="1" spans="1:4">
      <c r="A20" s="245"/>
      <c r="B20" s="246"/>
      <c r="C20" s="238" t="s">
        <v>1190</v>
      </c>
      <c r="D20" s="43">
        <f>B18-D19</f>
        <v>14735</v>
      </c>
    </row>
    <row r="21" ht="34.15" customHeight="1" spans="1:4">
      <c r="A21" s="245"/>
      <c r="B21" s="246"/>
      <c r="C21" s="249" t="s">
        <v>1191</v>
      </c>
      <c r="D21" s="66">
        <v>14735</v>
      </c>
    </row>
    <row r="22" ht="34.15" customHeight="1" spans="1:4">
      <c r="A22" s="245"/>
      <c r="B22" s="246"/>
      <c r="C22" s="249" t="s">
        <v>1192</v>
      </c>
      <c r="D22" s="66">
        <v>0</v>
      </c>
    </row>
  </sheetData>
  <mergeCells count="1">
    <mergeCell ref="A1:D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9"/>
  <sheetViews>
    <sheetView workbookViewId="0">
      <selection activeCell="D7" sqref="D7"/>
    </sheetView>
  </sheetViews>
  <sheetFormatPr defaultColWidth="12.125" defaultRowHeight="15.6" customHeight="1" outlineLevelCol="2"/>
  <cols>
    <col min="1" max="1" width="35.25" style="215" customWidth="1"/>
    <col min="2" max="2" width="22.125" style="215" customWidth="1"/>
    <col min="3" max="3" width="28" style="215" customWidth="1"/>
    <col min="4" max="16384" width="12.125" style="215"/>
  </cols>
  <sheetData>
    <row r="1" ht="38.25" customHeight="1" spans="1:3">
      <c r="A1" s="216" t="s">
        <v>1193</v>
      </c>
      <c r="B1" s="216"/>
      <c r="C1" s="216"/>
    </row>
    <row r="2" ht="18" customHeight="1" spans="1:3">
      <c r="A2" s="216"/>
      <c r="B2" s="217"/>
      <c r="C2" s="218" t="s">
        <v>1</v>
      </c>
    </row>
    <row r="3" ht="16.9" customHeight="1" spans="1:3">
      <c r="A3" s="219" t="s">
        <v>1194</v>
      </c>
      <c r="B3" s="219" t="s">
        <v>3</v>
      </c>
      <c r="C3" s="219" t="s">
        <v>5</v>
      </c>
    </row>
    <row r="4" ht="21" customHeight="1" spans="1:3">
      <c r="A4" s="219"/>
      <c r="B4" s="219"/>
      <c r="C4" s="219"/>
    </row>
    <row r="5" ht="16.9" customHeight="1" spans="1:3">
      <c r="A5" s="219" t="s">
        <v>69</v>
      </c>
      <c r="B5" s="220">
        <f>SUM(B6,B11,B22,B30,B37,B41,B44,B48,B51,B57,B60,B65)</f>
        <v>99566</v>
      </c>
      <c r="C5" s="220">
        <v>373700</v>
      </c>
    </row>
    <row r="6" ht="16.9" customHeight="1" spans="1:3">
      <c r="A6" s="221" t="s">
        <v>99</v>
      </c>
      <c r="B6" s="222">
        <f>SUM(B7:B10)</f>
        <v>25550</v>
      </c>
      <c r="C6" s="223">
        <v>47045</v>
      </c>
    </row>
    <row r="7" ht="16.9" customHeight="1" spans="1:3">
      <c r="A7" s="224" t="s">
        <v>100</v>
      </c>
      <c r="B7" s="225">
        <v>17629</v>
      </c>
      <c r="C7" s="223">
        <v>32328</v>
      </c>
    </row>
    <row r="8" ht="16.9" customHeight="1" spans="1:3">
      <c r="A8" s="224" t="s">
        <v>101</v>
      </c>
      <c r="B8" s="225">
        <v>4256</v>
      </c>
      <c r="C8" s="223">
        <v>4929</v>
      </c>
    </row>
    <row r="9" ht="16.9" customHeight="1" spans="1:3">
      <c r="A9" s="224" t="s">
        <v>102</v>
      </c>
      <c r="B9" s="225">
        <v>2140</v>
      </c>
      <c r="C9" s="223">
        <v>2707</v>
      </c>
    </row>
    <row r="10" ht="16.9" customHeight="1" spans="1:3">
      <c r="A10" s="224" t="s">
        <v>103</v>
      </c>
      <c r="B10" s="225">
        <v>1525</v>
      </c>
      <c r="C10" s="223">
        <v>7081</v>
      </c>
    </row>
    <row r="11" ht="16.9" customHeight="1" spans="1:3">
      <c r="A11" s="221" t="s">
        <v>104</v>
      </c>
      <c r="B11" s="222">
        <f>SUM(B12:B21)</f>
        <v>7737</v>
      </c>
      <c r="C11" s="223">
        <v>44368</v>
      </c>
    </row>
    <row r="12" ht="16.9" customHeight="1" spans="1:3">
      <c r="A12" s="224" t="s">
        <v>105</v>
      </c>
      <c r="B12" s="225">
        <v>5845</v>
      </c>
      <c r="C12" s="223">
        <v>26275</v>
      </c>
    </row>
    <row r="13" ht="16.9" customHeight="1" spans="1:3">
      <c r="A13" s="224" t="s">
        <v>106</v>
      </c>
      <c r="B13" s="225">
        <v>27</v>
      </c>
      <c r="C13" s="223">
        <v>130</v>
      </c>
    </row>
    <row r="14" ht="16.9" customHeight="1" spans="1:3">
      <c r="A14" s="224" t="s">
        <v>107</v>
      </c>
      <c r="B14" s="225">
        <v>85</v>
      </c>
      <c r="C14" s="223">
        <v>482</v>
      </c>
    </row>
    <row r="15" ht="16.9" customHeight="1" spans="1:3">
      <c r="A15" s="224" t="s">
        <v>108</v>
      </c>
      <c r="B15" s="225"/>
      <c r="C15" s="223">
        <v>401</v>
      </c>
    </row>
    <row r="16" ht="16.9" customHeight="1" spans="1:3">
      <c r="A16" s="224" t="s">
        <v>109</v>
      </c>
      <c r="B16" s="225">
        <v>15</v>
      </c>
      <c r="C16" s="223">
        <v>5566</v>
      </c>
    </row>
    <row r="17" ht="16.9" customHeight="1" spans="1:3">
      <c r="A17" s="224" t="s">
        <v>110</v>
      </c>
      <c r="B17" s="225">
        <v>111</v>
      </c>
      <c r="C17" s="223">
        <v>360</v>
      </c>
    </row>
    <row r="18" ht="16.9" customHeight="1" spans="1:3">
      <c r="A18" s="224" t="s">
        <v>111</v>
      </c>
      <c r="B18" s="225"/>
      <c r="C18" s="223">
        <v>17</v>
      </c>
    </row>
    <row r="19" ht="16.9" customHeight="1" spans="1:3">
      <c r="A19" s="224" t="s">
        <v>112</v>
      </c>
      <c r="B19" s="225">
        <v>1163</v>
      </c>
      <c r="C19" s="223">
        <v>1353</v>
      </c>
    </row>
    <row r="20" ht="16.9" customHeight="1" spans="1:3">
      <c r="A20" s="224" t="s">
        <v>113</v>
      </c>
      <c r="B20" s="225">
        <v>96</v>
      </c>
      <c r="C20" s="223">
        <v>2427</v>
      </c>
    </row>
    <row r="21" ht="16.9" customHeight="1" spans="1:3">
      <c r="A21" s="224" t="s">
        <v>114</v>
      </c>
      <c r="B21" s="225">
        <v>395</v>
      </c>
      <c r="C21" s="223">
        <v>7357</v>
      </c>
    </row>
    <row r="22" ht="16.9" customHeight="1" spans="1:3">
      <c r="A22" s="221" t="s">
        <v>115</v>
      </c>
      <c r="B22" s="223"/>
      <c r="C22" s="223">
        <v>50601</v>
      </c>
    </row>
    <row r="23" ht="16.9" customHeight="1" spans="1:3">
      <c r="A23" s="224" t="s">
        <v>116</v>
      </c>
      <c r="B23" s="223"/>
      <c r="C23" s="223">
        <v>674</v>
      </c>
    </row>
    <row r="24" ht="16.9" customHeight="1" spans="1:3">
      <c r="A24" s="224" t="s">
        <v>117</v>
      </c>
      <c r="B24" s="223"/>
      <c r="C24" s="223">
        <v>33819</v>
      </c>
    </row>
    <row r="25" ht="16.9" customHeight="1" spans="1:3">
      <c r="A25" s="224" t="s">
        <v>118</v>
      </c>
      <c r="B25" s="223"/>
      <c r="C25" s="223">
        <v>0</v>
      </c>
    </row>
    <row r="26" ht="16.9" customHeight="1" spans="1:3">
      <c r="A26" s="224" t="s">
        <v>119</v>
      </c>
      <c r="B26" s="223"/>
      <c r="C26" s="223">
        <v>205</v>
      </c>
    </row>
    <row r="27" ht="16.9" customHeight="1" spans="1:3">
      <c r="A27" s="224" t="s">
        <v>120</v>
      </c>
      <c r="B27" s="223"/>
      <c r="C27" s="223">
        <v>2100</v>
      </c>
    </row>
    <row r="28" ht="16.9" customHeight="1" spans="1:3">
      <c r="A28" s="224" t="s">
        <v>121</v>
      </c>
      <c r="B28" s="223"/>
      <c r="C28" s="223">
        <v>97</v>
      </c>
    </row>
    <row r="29" ht="16.9" customHeight="1" spans="1:3">
      <c r="A29" s="224" t="s">
        <v>122</v>
      </c>
      <c r="B29" s="223"/>
      <c r="C29" s="223">
        <v>13706</v>
      </c>
    </row>
    <row r="30" ht="16.9" customHeight="1" spans="1:3">
      <c r="A30" s="221" t="s">
        <v>123</v>
      </c>
      <c r="B30" s="223"/>
      <c r="C30" s="223">
        <v>7257</v>
      </c>
    </row>
    <row r="31" ht="16.9" customHeight="1" spans="1:3">
      <c r="A31" s="224" t="s">
        <v>116</v>
      </c>
      <c r="B31" s="223"/>
      <c r="C31" s="223">
        <v>25</v>
      </c>
    </row>
    <row r="32" ht="16.9" customHeight="1" spans="1:3">
      <c r="A32" s="224" t="s">
        <v>117</v>
      </c>
      <c r="B32" s="223"/>
      <c r="C32" s="223">
        <v>6328</v>
      </c>
    </row>
    <row r="33" ht="16.9" customHeight="1" spans="1:3">
      <c r="A33" s="224" t="s">
        <v>118</v>
      </c>
      <c r="B33" s="223"/>
      <c r="C33" s="223">
        <v>0</v>
      </c>
    </row>
    <row r="34" ht="16.9" customHeight="1" spans="1:3">
      <c r="A34" s="224" t="s">
        <v>120</v>
      </c>
      <c r="B34" s="223"/>
      <c r="C34" s="223">
        <v>28</v>
      </c>
    </row>
    <row r="35" ht="16.9" customHeight="1" spans="1:3">
      <c r="A35" s="224" t="s">
        <v>121</v>
      </c>
      <c r="B35" s="223"/>
      <c r="C35" s="223">
        <v>645</v>
      </c>
    </row>
    <row r="36" ht="16.9" customHeight="1" spans="1:3">
      <c r="A36" s="224" t="s">
        <v>122</v>
      </c>
      <c r="B36" s="223"/>
      <c r="C36" s="223">
        <v>231</v>
      </c>
    </row>
    <row r="37" ht="16.9" customHeight="1" spans="1:3">
      <c r="A37" s="221" t="s">
        <v>124</v>
      </c>
      <c r="B37" s="223">
        <f>SUM(B38:B40)</f>
        <v>62836</v>
      </c>
      <c r="C37" s="223">
        <v>85786</v>
      </c>
    </row>
    <row r="38" ht="16.9" customHeight="1" spans="1:3">
      <c r="A38" s="224" t="s">
        <v>125</v>
      </c>
      <c r="B38" s="223">
        <v>58017</v>
      </c>
      <c r="C38" s="223">
        <v>69432</v>
      </c>
    </row>
    <row r="39" ht="16.9" customHeight="1" spans="1:3">
      <c r="A39" s="224" t="s">
        <v>126</v>
      </c>
      <c r="B39" s="223">
        <v>4819</v>
      </c>
      <c r="C39" s="223">
        <v>15824</v>
      </c>
    </row>
    <row r="40" ht="16.9" customHeight="1" spans="1:3">
      <c r="A40" s="224" t="s">
        <v>127</v>
      </c>
      <c r="B40" s="223"/>
      <c r="C40" s="223">
        <v>530</v>
      </c>
    </row>
    <row r="41" ht="16.9" customHeight="1" spans="1:3">
      <c r="A41" s="221" t="s">
        <v>128</v>
      </c>
      <c r="B41" s="223"/>
      <c r="C41" s="223">
        <v>20152</v>
      </c>
    </row>
    <row r="42" ht="16.9" customHeight="1" spans="1:3">
      <c r="A42" s="224" t="s">
        <v>129</v>
      </c>
      <c r="B42" s="223"/>
      <c r="C42" s="223">
        <v>9351</v>
      </c>
    </row>
    <row r="43" ht="16.9" customHeight="1" spans="1:3">
      <c r="A43" s="224" t="s">
        <v>130</v>
      </c>
      <c r="B43" s="223"/>
      <c r="C43" s="223">
        <v>10801</v>
      </c>
    </row>
    <row r="44" ht="16.9" customHeight="1" spans="1:3">
      <c r="A44" s="221" t="s">
        <v>131</v>
      </c>
      <c r="B44" s="223"/>
      <c r="C44" s="223">
        <v>43781</v>
      </c>
    </row>
    <row r="45" ht="16.9" customHeight="1" spans="1:3">
      <c r="A45" s="224" t="s">
        <v>132</v>
      </c>
      <c r="B45" s="223"/>
      <c r="C45" s="223">
        <v>766</v>
      </c>
    </row>
    <row r="46" ht="16.9" customHeight="1" spans="1:3">
      <c r="A46" s="224" t="s">
        <v>133</v>
      </c>
      <c r="B46" s="223"/>
      <c r="C46" s="223">
        <v>11</v>
      </c>
    </row>
    <row r="47" ht="16.9" customHeight="1" spans="1:3">
      <c r="A47" s="224" t="s">
        <v>134</v>
      </c>
      <c r="B47" s="223"/>
      <c r="C47" s="223">
        <v>43004</v>
      </c>
    </row>
    <row r="48" ht="16.9" customHeight="1" spans="1:3">
      <c r="A48" s="221" t="s">
        <v>135</v>
      </c>
      <c r="B48" s="223"/>
      <c r="C48" s="223">
        <v>11302</v>
      </c>
    </row>
    <row r="49" ht="16.9" customHeight="1" spans="1:3">
      <c r="A49" s="224" t="s">
        <v>136</v>
      </c>
      <c r="B49" s="223"/>
      <c r="C49" s="223">
        <v>11302</v>
      </c>
    </row>
    <row r="50" ht="16.9" customHeight="1" spans="1:3">
      <c r="A50" s="224" t="s">
        <v>137</v>
      </c>
      <c r="B50" s="223"/>
      <c r="C50" s="223">
        <v>0</v>
      </c>
    </row>
    <row r="51" ht="16.9" customHeight="1" spans="1:3">
      <c r="A51" s="221" t="s">
        <v>138</v>
      </c>
      <c r="B51" s="223">
        <f>SUM(B52:B56)</f>
        <v>3443</v>
      </c>
      <c r="C51" s="223">
        <v>44637</v>
      </c>
    </row>
    <row r="52" ht="16.9" customHeight="1" spans="1:3">
      <c r="A52" s="224" t="s">
        <v>139</v>
      </c>
      <c r="B52" s="223">
        <v>3340</v>
      </c>
      <c r="C52" s="223">
        <v>21694</v>
      </c>
    </row>
    <row r="53" ht="16.9" customHeight="1" spans="1:3">
      <c r="A53" s="224" t="s">
        <v>140</v>
      </c>
      <c r="B53" s="223"/>
      <c r="C53" s="223">
        <v>1007</v>
      </c>
    </row>
    <row r="54" ht="16.9" customHeight="1" spans="1:3">
      <c r="A54" s="224" t="s">
        <v>141</v>
      </c>
      <c r="B54" s="223"/>
      <c r="C54" s="223">
        <v>6314</v>
      </c>
    </row>
    <row r="55" ht="16.9" customHeight="1" spans="1:3">
      <c r="A55" s="224" t="s">
        <v>142</v>
      </c>
      <c r="B55" s="223">
        <v>103</v>
      </c>
      <c r="C55" s="223">
        <v>537</v>
      </c>
    </row>
    <row r="56" ht="16.9" customHeight="1" spans="1:3">
      <c r="A56" s="224" t="s">
        <v>143</v>
      </c>
      <c r="B56" s="223"/>
      <c r="C56" s="223">
        <v>15085</v>
      </c>
    </row>
    <row r="57" ht="16.9" customHeight="1" spans="1:3">
      <c r="A57" s="221" t="s">
        <v>144</v>
      </c>
      <c r="B57" s="223"/>
      <c r="C57" s="223">
        <v>11115</v>
      </c>
    </row>
    <row r="58" ht="16.9" customHeight="1" spans="1:3">
      <c r="A58" s="224" t="s">
        <v>145</v>
      </c>
      <c r="B58" s="223"/>
      <c r="C58" s="223">
        <v>11115</v>
      </c>
    </row>
    <row r="59" ht="16.9" customHeight="1" spans="1:3">
      <c r="A59" s="224" t="s">
        <v>146</v>
      </c>
      <c r="B59" s="223"/>
      <c r="C59" s="223">
        <v>0</v>
      </c>
    </row>
    <row r="60" ht="16.9" customHeight="1" spans="1:3">
      <c r="A60" s="221" t="s">
        <v>147</v>
      </c>
      <c r="B60" s="223"/>
      <c r="C60" s="223">
        <v>7656</v>
      </c>
    </row>
    <row r="61" ht="16.9" customHeight="1" spans="1:3">
      <c r="A61" s="224" t="s">
        <v>148</v>
      </c>
      <c r="B61" s="223"/>
      <c r="C61" s="223">
        <v>7619</v>
      </c>
    </row>
    <row r="62" ht="16.9" customHeight="1" spans="1:3">
      <c r="A62" s="224" t="s">
        <v>149</v>
      </c>
      <c r="B62" s="223"/>
      <c r="C62" s="223">
        <v>3</v>
      </c>
    </row>
    <row r="63" ht="16.9" customHeight="1" spans="1:3">
      <c r="A63" s="224" t="s">
        <v>150</v>
      </c>
      <c r="B63" s="223"/>
      <c r="C63" s="223">
        <v>34</v>
      </c>
    </row>
    <row r="64" ht="16.9" customHeight="1" spans="1:3">
      <c r="A64" s="224" t="s">
        <v>151</v>
      </c>
      <c r="B64" s="223"/>
      <c r="C64" s="223">
        <v>0</v>
      </c>
    </row>
    <row r="65" ht="16.9" customHeight="1" spans="1:3">
      <c r="A65" s="221" t="s">
        <v>152</v>
      </c>
      <c r="B65" s="223"/>
      <c r="C65" s="223">
        <v>0</v>
      </c>
    </row>
    <row r="66" ht="16.9" customHeight="1" spans="1:3">
      <c r="A66" s="224" t="s">
        <v>153</v>
      </c>
      <c r="B66" s="223"/>
      <c r="C66" s="223">
        <v>0</v>
      </c>
    </row>
    <row r="67" ht="16.9" customHeight="1" spans="1:3">
      <c r="A67" s="224" t="s">
        <v>154</v>
      </c>
      <c r="B67" s="223"/>
      <c r="C67" s="223">
        <v>0</v>
      </c>
    </row>
    <row r="68" ht="16.9" customHeight="1" spans="1:3">
      <c r="A68" s="224" t="s">
        <v>155</v>
      </c>
      <c r="B68" s="223"/>
      <c r="C68" s="223">
        <v>0</v>
      </c>
    </row>
    <row r="69" ht="16.9" customHeight="1" spans="1:3">
      <c r="A69" s="224" t="s">
        <v>156</v>
      </c>
      <c r="B69" s="223"/>
      <c r="C69" s="223">
        <v>0</v>
      </c>
    </row>
  </sheetData>
  <mergeCells count="4">
    <mergeCell ref="A1:C1"/>
    <mergeCell ref="A3:A4"/>
    <mergeCell ref="B3:B4"/>
    <mergeCell ref="C3:C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2019年一般公共预算收入执行表</vt:lpstr>
      <vt:lpstr>2019年一般公共预算支出执行表</vt:lpstr>
      <vt:lpstr>2019年一般公共预算收支平衡表</vt:lpstr>
      <vt:lpstr>全市基本支出</vt:lpstr>
      <vt:lpstr>全市公共预算结转</vt:lpstr>
      <vt:lpstr>2019年市本级一般公共预算收入执行表</vt:lpstr>
      <vt:lpstr>2019年市本级一般公共预算支出执行表</vt:lpstr>
      <vt:lpstr>2019年市本级一般公共预算收支执行平衡表</vt:lpstr>
      <vt:lpstr>一般公共预算经济分类</vt:lpstr>
      <vt:lpstr>上级对我市补助</vt:lpstr>
      <vt:lpstr>对下补助</vt:lpstr>
      <vt:lpstr>对下补助分乡镇</vt:lpstr>
      <vt:lpstr>基本建设</vt:lpstr>
      <vt:lpstr>一般债务余额</vt:lpstr>
      <vt:lpstr>一般债务分地区</vt:lpstr>
      <vt:lpstr>全市基金收入执行表</vt:lpstr>
      <vt:lpstr>全市基金支出执行表</vt:lpstr>
      <vt:lpstr>全市基金收支平衡表</vt:lpstr>
      <vt:lpstr>全市基金结转表</vt:lpstr>
      <vt:lpstr>市本级基金收入表</vt:lpstr>
      <vt:lpstr>市本级基金支出</vt:lpstr>
      <vt:lpstr>市本级基金平衡表</vt:lpstr>
      <vt:lpstr>上级补助</vt:lpstr>
      <vt:lpstr>基金对下补助</vt:lpstr>
      <vt:lpstr>专项债务余额</vt:lpstr>
      <vt:lpstr>专项债务分地区</vt:lpstr>
      <vt:lpstr>国有资本收入</vt:lpstr>
      <vt:lpstr>国有资本支出</vt:lpstr>
      <vt:lpstr>本级国有资本收入</vt:lpstr>
      <vt:lpstr>本级国有资本支出</vt:lpstr>
      <vt:lpstr>社保基金收入</vt:lpstr>
      <vt:lpstr>社保基金支出</vt:lpstr>
      <vt:lpstr>本级社保基金收入</vt:lpstr>
      <vt:lpstr>本级社保基金支出</vt:lpstr>
      <vt:lpstr>债务余额</vt:lpstr>
      <vt:lpstr>债务余额分地区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王彩霞</cp:lastModifiedBy>
  <dcterms:created xsi:type="dcterms:W3CDTF">2006-09-13T11:21:00Z</dcterms:created>
  <cp:lastPrinted>2018-01-09T02:31:00Z</cp:lastPrinted>
  <dcterms:modified xsi:type="dcterms:W3CDTF">2021-05-26T07:32:49Z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